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D:\Kramer Auditor\Files for new Auditor\2026\Current 2026 Budget\"/>
    </mc:Choice>
  </mc:AlternateContent>
  <xr:revisionPtr revIDLastSave="0" documentId="13_ncr:1_{3CF30E77-88F6-4F9C-9FF6-140E9C917A40}" xr6:coauthVersionLast="47" xr6:coauthVersionMax="47" xr10:uidLastSave="{00000000-0000-0000-0000-000000000000}"/>
  <bookViews>
    <workbookView xWindow="-120" yWindow="-120" windowWidth="29040" windowHeight="15720" tabRatio="977" firstSheet="4" activeTab="4" xr2:uid="{00000000-000D-0000-FFFF-FFFF00000000}"/>
  </bookViews>
  <sheets>
    <sheet name="Budget Laws" sheetId="74" r:id="rId1"/>
    <sheet name="Budget File Tips" sheetId="162" r:id="rId2"/>
    <sheet name="Budget Report---&gt;" sheetId="79" r:id="rId3"/>
    <sheet name="Cover" sheetId="1" r:id="rId4"/>
    <sheet name="TOC" sheetId="66" r:id="rId5"/>
    <sheet name="Summary" sheetId="2" r:id="rId6"/>
    <sheet name="Budget Charts" sheetId="69" state="hidden" r:id="rId7"/>
    <sheet name="G 1" sheetId="3" r:id="rId8"/>
    <sheet name="GWKS 1" sheetId="4" r:id="rId9"/>
    <sheet name="GWKS 2" sheetId="5" r:id="rId10"/>
    <sheet name="GWKS 3" sheetId="6" r:id="rId11"/>
    <sheet name="GWKS 4" sheetId="7" r:id="rId12"/>
    <sheet name="GWKS 5" sheetId="8" r:id="rId13"/>
    <sheet name="Hwy 1" sheetId="70" r:id="rId14"/>
    <sheet name="Hwy 1 WKS" sheetId="71" r:id="rId15"/>
    <sheet name="Garbage 2" sheetId="80" r:id="rId16"/>
    <sheet name="Garbage 2 WKS " sheetId="81" r:id="rId17"/>
    <sheet name="Sewage System 3" sheetId="82" r:id="rId18"/>
    <sheet name="Sewage System 3 WKS" sheetId="83" r:id="rId19"/>
    <sheet name="Skating Rink 4" sheetId="84" r:id="rId20"/>
    <sheet name="Skating Rink 4 WKS" sheetId="85" r:id="rId21"/>
    <sheet name="Captial Project 5" sheetId="86" r:id="rId22"/>
    <sheet name="Captial Project 5 WKS" sheetId="87" r:id="rId23"/>
    <sheet name="SR 6" sheetId="88" state="hidden" r:id="rId24"/>
    <sheet name="SR6 WKS" sheetId="89" state="hidden" r:id="rId25"/>
    <sheet name="SR 7" sheetId="90" state="hidden" r:id="rId26"/>
    <sheet name="SR7 WKS" sheetId="91" state="hidden" r:id="rId27"/>
    <sheet name="SR 8" sheetId="92" state="hidden" r:id="rId28"/>
    <sheet name="SR8 WKS" sheetId="93" state="hidden" r:id="rId29"/>
    <sheet name="SR 9" sheetId="94" state="hidden" r:id="rId30"/>
    <sheet name="SR9 WKS" sheetId="95" state="hidden" r:id="rId31"/>
    <sheet name="SR 10" sheetId="96" state="hidden" r:id="rId32"/>
    <sheet name="SR10 WKS" sheetId="97" state="hidden" r:id="rId33"/>
    <sheet name="SR 11" sheetId="98" state="hidden" r:id="rId34"/>
    <sheet name="SR11 WKS" sheetId="99" state="hidden" r:id="rId35"/>
    <sheet name="SR 12" sheetId="100" state="hidden" r:id="rId36"/>
    <sheet name="SR12 WKS" sheetId="101" state="hidden" r:id="rId37"/>
    <sheet name="SR 13" sheetId="102" state="hidden" r:id="rId38"/>
    <sheet name="SR13 WKS" sheetId="103" state="hidden" r:id="rId39"/>
    <sheet name="SR 14" sheetId="104" state="hidden" r:id="rId40"/>
    <sheet name="SR14 WKS" sheetId="105" state="hidden" r:id="rId41"/>
    <sheet name="SR 15" sheetId="106" state="hidden" r:id="rId42"/>
    <sheet name="SR15 WKS" sheetId="107" state="hidden" r:id="rId43"/>
    <sheet name="DS 1" sheetId="72" state="hidden" r:id="rId44"/>
    <sheet name="DS1 WKS" sheetId="73" state="hidden" r:id="rId45"/>
    <sheet name="DS 2" sheetId="108" state="hidden" r:id="rId46"/>
    <sheet name="DS2 WKS" sheetId="109" state="hidden" r:id="rId47"/>
    <sheet name="DS 3" sheetId="110" state="hidden" r:id="rId48"/>
    <sheet name="DS3 WKS" sheetId="111" state="hidden" r:id="rId49"/>
    <sheet name="DS 4" sheetId="112" state="hidden" r:id="rId50"/>
    <sheet name="DS4 WKS" sheetId="113" state="hidden" r:id="rId51"/>
    <sheet name="DS 5" sheetId="114" state="hidden" r:id="rId52"/>
    <sheet name="DS5 WKS" sheetId="115" state="hidden" r:id="rId53"/>
    <sheet name="DS 6" sheetId="116" state="hidden" r:id="rId54"/>
    <sheet name="DS6 WKS" sheetId="117" state="hidden" r:id="rId55"/>
    <sheet name="DS 7" sheetId="118" state="hidden" r:id="rId56"/>
    <sheet name="DS7 WKS" sheetId="119" state="hidden" r:id="rId57"/>
    <sheet name="DS 8" sheetId="120" state="hidden" r:id="rId58"/>
    <sheet name="DS8 WKS" sheetId="121" state="hidden" r:id="rId59"/>
    <sheet name="DS 9" sheetId="122" state="hidden" r:id="rId60"/>
    <sheet name="DS9 WKS" sheetId="123" state="hidden" r:id="rId61"/>
    <sheet name="DS 10" sheetId="124" state="hidden" r:id="rId62"/>
    <sheet name="DS10 WKS" sheetId="125" state="hidden" r:id="rId63"/>
    <sheet name="OCL 1" sheetId="75" state="hidden" r:id="rId64"/>
    <sheet name="OCL1 WKS" sheetId="76" state="hidden" r:id="rId65"/>
    <sheet name="OCL 2" sheetId="126" state="hidden" r:id="rId66"/>
    <sheet name="OCL2 WKS" sheetId="127" state="hidden" r:id="rId67"/>
    <sheet name="OCL 3" sheetId="128" state="hidden" r:id="rId68"/>
    <sheet name="OCL3 WKS" sheetId="129" state="hidden" r:id="rId69"/>
    <sheet name="OCL 4" sheetId="130" state="hidden" r:id="rId70"/>
    <sheet name="OCL4 WKS" sheetId="131" state="hidden" r:id="rId71"/>
    <sheet name="OCL 5" sheetId="132" state="hidden" r:id="rId72"/>
    <sheet name="OCL5 WKS" sheetId="133" state="hidden" r:id="rId73"/>
    <sheet name="OCL 6" sheetId="134" state="hidden" r:id="rId74"/>
    <sheet name="OCL6 WKS" sheetId="135" state="hidden" r:id="rId75"/>
    <sheet name="OCL 7" sheetId="136" state="hidden" r:id="rId76"/>
    <sheet name="OCL7 WKS" sheetId="137" state="hidden" r:id="rId77"/>
    <sheet name="OCL 8" sheetId="138" state="hidden" r:id="rId78"/>
    <sheet name="OCL8 WKS" sheetId="139" state="hidden" r:id="rId79"/>
    <sheet name="OCL 9" sheetId="140" state="hidden" r:id="rId80"/>
    <sheet name="OCL9 WKS" sheetId="141" state="hidden" r:id="rId81"/>
    <sheet name="OCL 10" sheetId="142" state="hidden" r:id="rId82"/>
    <sheet name="OCL10 WKS" sheetId="143" state="hidden" r:id="rId83"/>
    <sheet name="NLF 1" sheetId="77" state="hidden" r:id="rId84"/>
    <sheet name="NLF1 WKS " sheetId="78" state="hidden" r:id="rId85"/>
    <sheet name="NLF 2" sheetId="144" state="hidden" r:id="rId86"/>
    <sheet name="NLF2 WKS" sheetId="145" state="hidden" r:id="rId87"/>
    <sheet name="NLF 3" sheetId="146" state="hidden" r:id="rId88"/>
    <sheet name="NLF3 WKS" sheetId="147" state="hidden" r:id="rId89"/>
    <sheet name="NLF 4" sheetId="148" state="hidden" r:id="rId90"/>
    <sheet name="NLF4 WKS" sheetId="149" state="hidden" r:id="rId91"/>
    <sheet name="NLF 5" sheetId="150" state="hidden" r:id="rId92"/>
    <sheet name="NLF5 WKS" sheetId="151" state="hidden" r:id="rId93"/>
    <sheet name="NLF 6" sheetId="152" state="hidden" r:id="rId94"/>
    <sheet name="NLF6 WKS" sheetId="153" state="hidden" r:id="rId95"/>
    <sheet name="NLF 7" sheetId="154" state="hidden" r:id="rId96"/>
    <sheet name="NLF7 WKS" sheetId="155" state="hidden" r:id="rId97"/>
    <sheet name="NLF 8" sheetId="156" state="hidden" r:id="rId98"/>
    <sheet name="NLF8 WKS" sheetId="157" state="hidden" r:id="rId99"/>
    <sheet name="NLF 9" sheetId="158" state="hidden" r:id="rId100"/>
    <sheet name="NLF9 WKS" sheetId="159" state="hidden" r:id="rId101"/>
    <sheet name="NLF 10" sheetId="160" state="hidden" r:id="rId102"/>
    <sheet name="NLF10 WKS" sheetId="161" state="hidden" r:id="rId103"/>
  </sheets>
  <definedNames>
    <definedName name="_Order1" hidden="1">0</definedName>
    <definedName name="_Order2" hidden="1">0</definedName>
    <definedName name="_xlnm.Print_Area" localSheetId="6">'Budget Charts'!$B$1:$G$45</definedName>
    <definedName name="_xlnm.Print_Area" localSheetId="0">'Budget Laws'!$A$1:$J$70</definedName>
    <definedName name="_xlnm.Print_Area" localSheetId="21">'Captial Project 5'!$A$1:$K$68</definedName>
    <definedName name="_xlnm.Print_Area" localSheetId="22">'Captial Project 5 WKS'!$A$1:$G$61</definedName>
    <definedName name="_xlnm.Print_Area" localSheetId="3">Cover!$A$7:$F$30</definedName>
    <definedName name="_xlnm.Print_Area" localSheetId="43">'DS 1'!$A$1:$K$69</definedName>
    <definedName name="_xlnm.Print_Area" localSheetId="61">'DS 10'!$A$1:$K$69</definedName>
    <definedName name="_xlnm.Print_Area" localSheetId="45">'DS 2'!$A$1:$K$69</definedName>
    <definedName name="_xlnm.Print_Area" localSheetId="47">'DS 3'!$A$1:$K$70</definedName>
    <definedName name="_xlnm.Print_Area" localSheetId="49">'DS 4'!$A$1:$K$70</definedName>
    <definedName name="_xlnm.Print_Area" localSheetId="51">'DS 5'!$A$1:$K$70</definedName>
    <definedName name="_xlnm.Print_Area" localSheetId="53">'DS 6'!$A$1:$K$70</definedName>
    <definedName name="_xlnm.Print_Area" localSheetId="55">'DS 7'!$A$1:$K$69</definedName>
    <definedName name="_xlnm.Print_Area" localSheetId="57">'DS 8'!$A$1:$K$69</definedName>
    <definedName name="_xlnm.Print_Area" localSheetId="59">'DS 9'!$A$1:$K$70</definedName>
    <definedName name="_xlnm.Print_Area" localSheetId="44">'DS1 WKS'!$A$1:$G$50</definedName>
    <definedName name="_xlnm.Print_Area" localSheetId="62">'DS10 WKS'!$A$1:$G$50</definedName>
    <definedName name="_xlnm.Print_Area" localSheetId="50">'DS4 WKS'!$A$1:$G$50</definedName>
    <definedName name="_xlnm.Print_Area" localSheetId="52">'DS5 WKS'!$A$1:$G$50</definedName>
    <definedName name="_xlnm.Print_Area" localSheetId="54">'DS6 WKS'!$A$1:$G$50</definedName>
    <definedName name="_xlnm.Print_Area" localSheetId="56">'DS7 WKS'!$A$1:$G$50</definedName>
    <definedName name="_xlnm.Print_Area" localSheetId="58">'DS8 WKS'!$A$1:$G$50</definedName>
    <definedName name="_xlnm.Print_Area" localSheetId="60">'DS9 WKS'!$A$1:$G$50</definedName>
    <definedName name="_xlnm.Print_Area" localSheetId="7">'G 1'!$A$1:$K$37</definedName>
    <definedName name="_xlnm.Print_Area" localSheetId="15">'Garbage 2'!$A$1:$K$36</definedName>
    <definedName name="_xlnm.Print_Area" localSheetId="16">'Garbage 2 WKS '!$A$1:$G$61</definedName>
    <definedName name="_xlnm.Print_Area" localSheetId="13">'Hwy 1'!$A$1:$K$36</definedName>
    <definedName name="_xlnm.Print_Area" localSheetId="14">'Hwy 1 WKS'!$A$1:$G$61</definedName>
    <definedName name="_xlnm.Print_Area" localSheetId="83">'NLF 1'!$A$1:$I$18</definedName>
    <definedName name="_xlnm.Print_Area" localSheetId="101">'NLF 10'!$A$1:$I$26</definedName>
    <definedName name="_xlnm.Print_Area" localSheetId="85">'NLF 2'!$A$1:$I$26</definedName>
    <definedName name="_xlnm.Print_Area" localSheetId="87">'NLF 3'!$A$1:$I$26</definedName>
    <definedName name="_xlnm.Print_Area" localSheetId="89">'NLF 4'!$A$1:$J$58</definedName>
    <definedName name="_xlnm.Print_Area" localSheetId="91">'NLF 5'!$A$1:$J$58</definedName>
    <definedName name="_xlnm.Print_Area" localSheetId="93">'NLF 6'!$A$1:$J$26</definedName>
    <definedName name="_xlnm.Print_Area" localSheetId="95">'NLF 7'!$A$1:$I$26</definedName>
    <definedName name="_xlnm.Print_Area" localSheetId="97">'NLF 8'!$A$1:$I$26</definedName>
    <definedName name="_xlnm.Print_Area" localSheetId="99">'NLF 9'!$A$1:$I$26</definedName>
    <definedName name="_xlnm.Print_Area" localSheetId="84">'NLF1 WKS '!$A$1:$G$60</definedName>
    <definedName name="_xlnm.Print_Area" localSheetId="102">'NLF10 WKS'!$A$1:$G$60</definedName>
    <definedName name="_xlnm.Print_Area" localSheetId="86">'NLF2 WKS'!$A$1:$G$60</definedName>
    <definedName name="_xlnm.Print_Area" localSheetId="88">'NLF3 WKS'!$A$1:$G$60</definedName>
    <definedName name="_xlnm.Print_Area" localSheetId="90">'NLF4 WKS'!$A$1:$G$60</definedName>
    <definedName name="_xlnm.Print_Area" localSheetId="92">'NLF5 WKS'!$A$1:$G$60</definedName>
    <definedName name="_xlnm.Print_Area" localSheetId="94">'NLF6 WKS'!$A$1:$G$60</definedName>
    <definedName name="_xlnm.Print_Area" localSheetId="96">'NLF7 WKS'!$A$1:$G$60</definedName>
    <definedName name="_xlnm.Print_Area" localSheetId="98">'NLF8 WKS'!$A$1:$G$60</definedName>
    <definedName name="_xlnm.Print_Area" localSheetId="100">'NLF9 WKS'!$A$1:$G$60</definedName>
    <definedName name="_xlnm.Print_Area" localSheetId="63">'OCL 1'!$A$1:$K$36</definedName>
    <definedName name="_xlnm.Print_Area" localSheetId="81">'OCL 10'!$A$1:$K$36</definedName>
    <definedName name="_xlnm.Print_Area" localSheetId="65">'OCL 2'!$A$1:$K$36</definedName>
    <definedName name="_xlnm.Print_Area" localSheetId="67">'OCL 3'!$A$1:$K$36</definedName>
    <definedName name="_xlnm.Print_Area" localSheetId="69">'OCL 4'!$A$1:$K$68</definedName>
    <definedName name="_xlnm.Print_Area" localSheetId="71">'OCL 5'!$A$1:$K$36</definedName>
    <definedName name="_xlnm.Print_Area" localSheetId="73">'OCL 6'!$A$1:$K$36</definedName>
    <definedName name="_xlnm.Print_Area" localSheetId="75">'OCL 7'!$A$1:$K$36</definedName>
    <definedName name="_xlnm.Print_Area" localSheetId="77">'OCL 8'!$A$1:$K$36</definedName>
    <definedName name="_xlnm.Print_Area" localSheetId="79">'OCL 9'!$A$1:$K$68</definedName>
    <definedName name="_xlnm.Print_Area" localSheetId="64">'OCL1 WKS'!$A$1:$G$61</definedName>
    <definedName name="_xlnm.Print_Area" localSheetId="82">'OCL10 WKS'!$A$1:$G$61</definedName>
    <definedName name="_xlnm.Print_Area" localSheetId="66">'OCL2 WKS'!$A$1:$G$61</definedName>
    <definedName name="_xlnm.Print_Area" localSheetId="68">'OCL3 WKS'!$A$1:$G$61</definedName>
    <definedName name="_xlnm.Print_Area" localSheetId="70">'OCL4 WKS'!$A$1:$G$61</definedName>
    <definedName name="_xlnm.Print_Area" localSheetId="72">'OCL5 WKS'!$A$1:$G$61</definedName>
    <definedName name="_xlnm.Print_Area" localSheetId="74">'OCL6 WKS'!$A$1:$G$61</definedName>
    <definedName name="_xlnm.Print_Area" localSheetId="76">'OCL7 WKS'!$A$1:$G$61</definedName>
    <definedName name="_xlnm.Print_Area" localSheetId="78">'OCL8 WKS'!$A$1:$G$61</definedName>
    <definedName name="_xlnm.Print_Area" localSheetId="80">'OCL9 WKS'!$A$1:$G$61</definedName>
    <definedName name="_xlnm.Print_Area" localSheetId="17">'Sewage System 3'!$A$1:$K$68</definedName>
    <definedName name="_xlnm.Print_Area" localSheetId="18">'Sewage System 3 WKS'!$A$1:$G$61</definedName>
    <definedName name="_xlnm.Print_Area" localSheetId="19">'Skating Rink 4'!$A$1:$K$36</definedName>
    <definedName name="_xlnm.Print_Area" localSheetId="20">'Skating Rink 4 WKS'!$A$1:$G$61</definedName>
    <definedName name="_xlnm.Print_Area" localSheetId="31">'SR 10'!$A$1:$K$36</definedName>
    <definedName name="_xlnm.Print_Area" localSheetId="33">'SR 11'!$A$1:$K$36</definedName>
    <definedName name="_xlnm.Print_Area" localSheetId="35">'SR 12'!$A$1:$K$36</definedName>
    <definedName name="_xlnm.Print_Area" localSheetId="37">'SR 13'!$A$1:$K$36</definedName>
    <definedName name="_xlnm.Print_Area" localSheetId="39">'SR 14'!$A$1:$K$36</definedName>
    <definedName name="_xlnm.Print_Area" localSheetId="41">'SR 15'!$A$1:$K$36</definedName>
    <definedName name="_xlnm.Print_Area" localSheetId="23">'SR 6'!$A$1:$K$36</definedName>
    <definedName name="_xlnm.Print_Area" localSheetId="25">'SR 7'!$A$1:$K$36</definedName>
    <definedName name="_xlnm.Print_Area" localSheetId="27">'SR 8'!$A$1:$K$36</definedName>
    <definedName name="_xlnm.Print_Area" localSheetId="29">'SR 9'!$A$1:$K$36</definedName>
    <definedName name="_xlnm.Print_Area" localSheetId="32">'SR10 WKS'!$A$1:$G$61</definedName>
    <definedName name="_xlnm.Print_Area" localSheetId="34">'SR11 WKS'!$A$1:$G$61</definedName>
    <definedName name="_xlnm.Print_Area" localSheetId="36">'SR12 WKS'!$A$1:$G$61</definedName>
    <definedName name="_xlnm.Print_Area" localSheetId="38">'SR13 WKS'!$A$1:$G$61</definedName>
    <definedName name="_xlnm.Print_Area" localSheetId="40">'SR14 WKS'!$A$1:$G$61</definedName>
    <definedName name="_xlnm.Print_Area" localSheetId="42">'SR15 WKS'!$A$1:$G$61</definedName>
    <definedName name="_xlnm.Print_Area" localSheetId="24">'SR6 WKS'!$A$1:$G$61</definedName>
    <definedName name="_xlnm.Print_Area" localSheetId="26">'SR7 WKS'!$A$1:$G$61</definedName>
    <definedName name="_xlnm.Print_Area" localSheetId="28">'SR8 WKS'!$A$1:$G$61</definedName>
    <definedName name="_xlnm.Print_Area" localSheetId="30">'SR9 WKS'!$A$1:$G$61</definedName>
    <definedName name="_xlnm.Print_Area" localSheetId="5">Summary!$A$1:$H$69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2" l="1"/>
  <c r="G10" i="3"/>
  <c r="A6" i="81"/>
  <c r="B15" i="2" l="1"/>
  <c r="A4" i="71"/>
  <c r="D47" i="4" l="1"/>
  <c r="F47" i="4"/>
  <c r="E47" i="4"/>
  <c r="D39" i="8"/>
  <c r="P28" i="70" l="1"/>
  <c r="D48" i="6"/>
  <c r="E48" i="6"/>
  <c r="F48" i="6"/>
  <c r="G48" i="6"/>
  <c r="P28" i="82" l="1"/>
  <c r="P28" i="142"/>
  <c r="P28" i="140"/>
  <c r="P28" i="138"/>
  <c r="P28" i="136"/>
  <c r="P28" i="134"/>
  <c r="P28" i="132"/>
  <c r="P28" i="130"/>
  <c r="P28" i="128"/>
  <c r="P28" i="126"/>
  <c r="P28" i="75"/>
  <c r="P28" i="124"/>
  <c r="P28" i="122"/>
  <c r="P28" i="120"/>
  <c r="P28" i="118"/>
  <c r="P28" i="116"/>
  <c r="P28" i="114"/>
  <c r="P28" i="112"/>
  <c r="P28" i="110"/>
  <c r="P28" i="108"/>
  <c r="P28" i="72"/>
  <c r="P28" i="106"/>
  <c r="P28" i="104"/>
  <c r="P28" i="102"/>
  <c r="P28" i="100"/>
  <c r="P28" i="98"/>
  <c r="P28" i="96"/>
  <c r="P28" i="94"/>
  <c r="P28" i="92"/>
  <c r="P28" i="90"/>
  <c r="P28" i="88"/>
  <c r="P28" i="86"/>
  <c r="P28" i="84"/>
  <c r="P28" i="80"/>
  <c r="P28" i="3"/>
  <c r="P24" i="106"/>
  <c r="D50" i="117"/>
  <c r="E56" i="161" l="1"/>
  <c r="E60" i="161" s="1"/>
  <c r="G55" i="161"/>
  <c r="G7" i="160" s="1"/>
  <c r="I9" i="160" s="1"/>
  <c r="F55" i="161"/>
  <c r="E55" i="161"/>
  <c r="D55" i="161"/>
  <c r="G26" i="161"/>
  <c r="F56" i="161" s="1"/>
  <c r="E26" i="161"/>
  <c r="D26" i="161"/>
  <c r="D56" i="161" s="1"/>
  <c r="D60" i="161" s="1"/>
  <c r="E57" i="161" s="1"/>
  <c r="F11" i="161"/>
  <c r="E11" i="161" s="1"/>
  <c r="A6" i="161"/>
  <c r="A4" i="161"/>
  <c r="G14" i="160"/>
  <c r="F12" i="160"/>
  <c r="G8" i="160"/>
  <c r="D60" i="159"/>
  <c r="E57" i="159" s="1"/>
  <c r="D56" i="159"/>
  <c r="G55" i="159"/>
  <c r="F55" i="159"/>
  <c r="E55" i="159"/>
  <c r="D55" i="159"/>
  <c r="G26" i="159"/>
  <c r="G56" i="159" s="1"/>
  <c r="E26" i="159"/>
  <c r="E56" i="159" s="1"/>
  <c r="E60" i="159" s="1"/>
  <c r="D26" i="159"/>
  <c r="F11" i="159"/>
  <c r="G30" i="159" s="1"/>
  <c r="A6" i="159"/>
  <c r="A4" i="159"/>
  <c r="G14" i="158"/>
  <c r="F12" i="158"/>
  <c r="G8" i="158"/>
  <c r="G7" i="158"/>
  <c r="I9" i="158" s="1"/>
  <c r="G56" i="157"/>
  <c r="G55" i="157"/>
  <c r="F55" i="157"/>
  <c r="E55" i="157"/>
  <c r="D55" i="157"/>
  <c r="G26" i="157"/>
  <c r="F56" i="157" s="1"/>
  <c r="E26" i="157"/>
  <c r="E56" i="157" s="1"/>
  <c r="D26" i="157"/>
  <c r="D56" i="157" s="1"/>
  <c r="D60" i="157" s="1"/>
  <c r="E57" i="157" s="1"/>
  <c r="F11" i="157"/>
  <c r="F30" i="157" s="1"/>
  <c r="A6" i="157"/>
  <c r="A4" i="157"/>
  <c r="G14" i="156"/>
  <c r="I16" i="156" s="1"/>
  <c r="G13" i="156"/>
  <c r="F12" i="156"/>
  <c r="G8" i="156"/>
  <c r="G7" i="156"/>
  <c r="I9" i="156" s="1"/>
  <c r="D60" i="155"/>
  <c r="E57" i="155" s="1"/>
  <c r="D56" i="155"/>
  <c r="G55" i="155"/>
  <c r="G7" i="154" s="1"/>
  <c r="I9" i="154" s="1"/>
  <c r="F55" i="155"/>
  <c r="E55" i="155"/>
  <c r="E56" i="155" s="1"/>
  <c r="E60" i="155" s="1"/>
  <c r="D55" i="155"/>
  <c r="G26" i="155"/>
  <c r="F56" i="155" s="1"/>
  <c r="E26" i="155"/>
  <c r="D26" i="155"/>
  <c r="F11" i="155"/>
  <c r="F30" i="155" s="1"/>
  <c r="A6" i="155"/>
  <c r="A4" i="155"/>
  <c r="G14" i="154"/>
  <c r="F12" i="154"/>
  <c r="G8" i="154"/>
  <c r="D60" i="153"/>
  <c r="E57" i="153" s="1"/>
  <c r="E56" i="153"/>
  <c r="D56" i="153"/>
  <c r="G55" i="153"/>
  <c r="G7" i="152" s="1"/>
  <c r="I9" i="152" s="1"/>
  <c r="F55" i="153"/>
  <c r="E55" i="153"/>
  <c r="D55" i="153"/>
  <c r="G26" i="153"/>
  <c r="F56" i="153" s="1"/>
  <c r="E26" i="153"/>
  <c r="D26" i="153"/>
  <c r="F11" i="153"/>
  <c r="E11" i="153" s="1"/>
  <c r="A6" i="153"/>
  <c r="A4" i="153"/>
  <c r="G14" i="152"/>
  <c r="F12" i="152"/>
  <c r="G8" i="152"/>
  <c r="G56" i="151"/>
  <c r="F56" i="151"/>
  <c r="G55" i="151"/>
  <c r="F55" i="151"/>
  <c r="E55" i="151"/>
  <c r="D55" i="151"/>
  <c r="D56" i="151" s="1"/>
  <c r="D60" i="151" s="1"/>
  <c r="E57" i="151" s="1"/>
  <c r="G26" i="151"/>
  <c r="E26" i="151"/>
  <c r="E56" i="151" s="1"/>
  <c r="D26" i="151"/>
  <c r="F11" i="151"/>
  <c r="E11" i="151" s="1"/>
  <c r="D11" i="151" s="1"/>
  <c r="D30" i="151" s="1"/>
  <c r="A6" i="151"/>
  <c r="A4" i="151"/>
  <c r="G14" i="150"/>
  <c r="G13" i="150"/>
  <c r="I16" i="150" s="1"/>
  <c r="F12" i="150"/>
  <c r="I9" i="150"/>
  <c r="G8" i="150"/>
  <c r="G7" i="150"/>
  <c r="D60" i="149"/>
  <c r="E57" i="149" s="1"/>
  <c r="D56" i="149"/>
  <c r="G55" i="149"/>
  <c r="F55" i="149"/>
  <c r="E55" i="149"/>
  <c r="D55" i="149"/>
  <c r="G26" i="149"/>
  <c r="G56" i="149" s="1"/>
  <c r="E26" i="149"/>
  <c r="E56" i="149" s="1"/>
  <c r="E60" i="149" s="1"/>
  <c r="D26" i="149"/>
  <c r="F11" i="149"/>
  <c r="G30" i="149" s="1"/>
  <c r="A6" i="149"/>
  <c r="A4" i="149"/>
  <c r="G14" i="148"/>
  <c r="F12" i="148"/>
  <c r="G8" i="148"/>
  <c r="G7" i="148"/>
  <c r="I9" i="148" s="1"/>
  <c r="G56" i="147"/>
  <c r="E56" i="147"/>
  <c r="D56" i="147"/>
  <c r="D60" i="147" s="1"/>
  <c r="E57" i="147" s="1"/>
  <c r="E60" i="147" s="1"/>
  <c r="G55" i="147"/>
  <c r="F55" i="147"/>
  <c r="F56" i="147" s="1"/>
  <c r="E55" i="147"/>
  <c r="D55" i="147"/>
  <c r="G26" i="147"/>
  <c r="E26" i="147"/>
  <c r="D26" i="147"/>
  <c r="F11" i="147"/>
  <c r="E11" i="147" s="1"/>
  <c r="A6" i="147"/>
  <c r="A4" i="147"/>
  <c r="G14" i="146"/>
  <c r="G13" i="146"/>
  <c r="I16" i="146" s="1"/>
  <c r="F12" i="146"/>
  <c r="I9" i="146"/>
  <c r="G8" i="146"/>
  <c r="G7" i="146"/>
  <c r="D60" i="145"/>
  <c r="E57" i="145" s="1"/>
  <c r="D56" i="145"/>
  <c r="G55" i="145"/>
  <c r="G7" i="144" s="1"/>
  <c r="I9" i="144" s="1"/>
  <c r="F55" i="145"/>
  <c r="E55" i="145"/>
  <c r="D55" i="145"/>
  <c r="G26" i="145"/>
  <c r="G56" i="145" s="1"/>
  <c r="E26" i="145"/>
  <c r="E56" i="145" s="1"/>
  <c r="E60" i="145" s="1"/>
  <c r="D26" i="145"/>
  <c r="F11" i="145"/>
  <c r="G30" i="145" s="1"/>
  <c r="A6" i="145"/>
  <c r="A4" i="145"/>
  <c r="G14" i="144"/>
  <c r="F12" i="144"/>
  <c r="G8" i="144"/>
  <c r="H52" i="2"/>
  <c r="H51" i="2"/>
  <c r="H50" i="2"/>
  <c r="H49" i="2"/>
  <c r="H48" i="2"/>
  <c r="H47" i="2"/>
  <c r="H46" i="2"/>
  <c r="H45" i="2"/>
  <c r="H44" i="2"/>
  <c r="B52" i="2"/>
  <c r="B51" i="2"/>
  <c r="B50" i="2"/>
  <c r="B49" i="2"/>
  <c r="B48" i="2"/>
  <c r="B47" i="2"/>
  <c r="B46" i="2"/>
  <c r="B45" i="2"/>
  <c r="B44" i="2"/>
  <c r="E57" i="143"/>
  <c r="G56" i="143"/>
  <c r="F56" i="143"/>
  <c r="E56" i="143"/>
  <c r="D56" i="143"/>
  <c r="D57" i="143" s="1"/>
  <c r="D61" i="143" s="1"/>
  <c r="E58" i="143" s="1"/>
  <c r="G27" i="143"/>
  <c r="F57" i="143" s="1"/>
  <c r="E27" i="143"/>
  <c r="D27" i="143"/>
  <c r="F11" i="143"/>
  <c r="F31" i="143" s="1"/>
  <c r="A6" i="143"/>
  <c r="A4" i="143"/>
  <c r="I21" i="142"/>
  <c r="G19" i="142"/>
  <c r="G18" i="142"/>
  <c r="P17" i="142"/>
  <c r="F17" i="142"/>
  <c r="P16" i="142"/>
  <c r="P18" i="142" s="1"/>
  <c r="P20" i="142" s="1"/>
  <c r="P11" i="142"/>
  <c r="P10" i="142"/>
  <c r="P12" i="142" s="1"/>
  <c r="P14" i="142" s="1"/>
  <c r="G10" i="142"/>
  <c r="G9" i="142"/>
  <c r="I11" i="142" s="1"/>
  <c r="I14" i="142" s="1"/>
  <c r="E57" i="141"/>
  <c r="D57" i="141"/>
  <c r="D61" i="141" s="1"/>
  <c r="E58" i="141" s="1"/>
  <c r="E61" i="141" s="1"/>
  <c r="G56" i="141"/>
  <c r="P16" i="140" s="1"/>
  <c r="P18" i="140" s="1"/>
  <c r="P20" i="140" s="1"/>
  <c r="F56" i="141"/>
  <c r="E56" i="141"/>
  <c r="D56" i="141"/>
  <c r="G27" i="141"/>
  <c r="F57" i="141" s="1"/>
  <c r="E27" i="141"/>
  <c r="D27" i="141"/>
  <c r="F11" i="141"/>
  <c r="F31" i="141" s="1"/>
  <c r="A6" i="141"/>
  <c r="A4" i="141"/>
  <c r="G19" i="140"/>
  <c r="P17" i="140"/>
  <c r="F17" i="140"/>
  <c r="P11" i="140"/>
  <c r="P10" i="140"/>
  <c r="P12" i="140" s="1"/>
  <c r="P14" i="140" s="1"/>
  <c r="G10" i="140"/>
  <c r="G9" i="140"/>
  <c r="I11" i="140" s="1"/>
  <c r="I14" i="140" s="1"/>
  <c r="G57" i="139"/>
  <c r="F57" i="139"/>
  <c r="E57" i="139"/>
  <c r="D57" i="139"/>
  <c r="D61" i="139" s="1"/>
  <c r="E58" i="139" s="1"/>
  <c r="G56" i="139"/>
  <c r="F56" i="139"/>
  <c r="E56" i="139"/>
  <c r="D56" i="139"/>
  <c r="G27" i="139"/>
  <c r="E27" i="139"/>
  <c r="D27" i="139"/>
  <c r="F11" i="139"/>
  <c r="E11" i="139" s="1"/>
  <c r="D11" i="139" s="1"/>
  <c r="D31" i="139" s="1"/>
  <c r="A6" i="139"/>
  <c r="A4" i="139"/>
  <c r="I21" i="138"/>
  <c r="G19" i="138"/>
  <c r="G18" i="138"/>
  <c r="P17" i="138"/>
  <c r="F17" i="138"/>
  <c r="P16" i="138"/>
  <c r="P18" i="138" s="1"/>
  <c r="P20" i="138" s="1"/>
  <c r="P11" i="138"/>
  <c r="P10" i="138"/>
  <c r="P12" i="138" s="1"/>
  <c r="P14" i="138" s="1"/>
  <c r="P24" i="138" s="1"/>
  <c r="K12" i="138" s="1"/>
  <c r="G10" i="138"/>
  <c r="I11" i="138" s="1"/>
  <c r="I14" i="138" s="1"/>
  <c r="G9" i="138"/>
  <c r="G57" i="137"/>
  <c r="G56" i="137"/>
  <c r="F56" i="137"/>
  <c r="E56" i="137"/>
  <c r="P10" i="136" s="1"/>
  <c r="P12" i="136" s="1"/>
  <c r="P14" i="136" s="1"/>
  <c r="P24" i="136" s="1"/>
  <c r="K12" i="136" s="1"/>
  <c r="D56" i="137"/>
  <c r="G27" i="137"/>
  <c r="F57" i="137" s="1"/>
  <c r="E27" i="137"/>
  <c r="E57" i="137" s="1"/>
  <c r="D27" i="137"/>
  <c r="D57" i="137" s="1"/>
  <c r="D61" i="137" s="1"/>
  <c r="E58" i="137" s="1"/>
  <c r="F11" i="137"/>
  <c r="F31" i="137" s="1"/>
  <c r="A6" i="137"/>
  <c r="A4" i="137"/>
  <c r="G19" i="136"/>
  <c r="I21" i="136" s="1"/>
  <c r="P18" i="136"/>
  <c r="P20" i="136" s="1"/>
  <c r="G18" i="136"/>
  <c r="P17" i="136"/>
  <c r="F17" i="136"/>
  <c r="P16" i="136"/>
  <c r="P11" i="136"/>
  <c r="G10" i="136"/>
  <c r="G9" i="136"/>
  <c r="I11" i="136" s="1"/>
  <c r="I14" i="136" s="1"/>
  <c r="G56" i="135"/>
  <c r="P16" i="134" s="1"/>
  <c r="P18" i="134" s="1"/>
  <c r="P20" i="134" s="1"/>
  <c r="F56" i="135"/>
  <c r="E56" i="135"/>
  <c r="P10" i="134" s="1"/>
  <c r="P12" i="134" s="1"/>
  <c r="P14" i="134" s="1"/>
  <c r="P24" i="134" s="1"/>
  <c r="K12" i="134" s="1"/>
  <c r="D56" i="135"/>
  <c r="F31" i="135"/>
  <c r="G27" i="135"/>
  <c r="G18" i="134" s="1"/>
  <c r="I21" i="134" s="1"/>
  <c r="E27" i="135"/>
  <c r="E57" i="135" s="1"/>
  <c r="D27" i="135"/>
  <c r="D57" i="135" s="1"/>
  <c r="D61" i="135" s="1"/>
  <c r="E58" i="135" s="1"/>
  <c r="F11" i="135"/>
  <c r="G31" i="135" s="1"/>
  <c r="A6" i="135"/>
  <c r="A4" i="135"/>
  <c r="G19" i="134"/>
  <c r="P17" i="134"/>
  <c r="F17" i="134"/>
  <c r="P11" i="134"/>
  <c r="G10" i="134"/>
  <c r="G9" i="134"/>
  <c r="I11" i="134" s="1"/>
  <c r="I14" i="134" s="1"/>
  <c r="E57" i="133"/>
  <c r="G56" i="133"/>
  <c r="P16" i="132" s="1"/>
  <c r="P18" i="132" s="1"/>
  <c r="P20" i="132" s="1"/>
  <c r="F56" i="133"/>
  <c r="E56" i="133"/>
  <c r="D56" i="133"/>
  <c r="G27" i="133"/>
  <c r="F57" i="133" s="1"/>
  <c r="E27" i="133"/>
  <c r="D27" i="133"/>
  <c r="D57" i="133" s="1"/>
  <c r="D61" i="133" s="1"/>
  <c r="E58" i="133" s="1"/>
  <c r="F11" i="133"/>
  <c r="F31" i="133" s="1"/>
  <c r="A6" i="133"/>
  <c r="A4" i="133"/>
  <c r="G19" i="132"/>
  <c r="P17" i="132"/>
  <c r="F17" i="132"/>
  <c r="P11" i="132"/>
  <c r="P10" i="132"/>
  <c r="P12" i="132" s="1"/>
  <c r="P14" i="132" s="1"/>
  <c r="P24" i="132" s="1"/>
  <c r="K12" i="132" s="1"/>
  <c r="G10" i="132"/>
  <c r="G9" i="132"/>
  <c r="I11" i="132" s="1"/>
  <c r="I14" i="132" s="1"/>
  <c r="G57" i="131"/>
  <c r="G56" i="131"/>
  <c r="P16" i="130" s="1"/>
  <c r="P18" i="130" s="1"/>
  <c r="P20" i="130" s="1"/>
  <c r="F56" i="131"/>
  <c r="E56" i="131"/>
  <c r="E57" i="131" s="1"/>
  <c r="D56" i="131"/>
  <c r="G27" i="131"/>
  <c r="F57" i="131" s="1"/>
  <c r="E27" i="131"/>
  <c r="D27" i="131"/>
  <c r="D57" i="131" s="1"/>
  <c r="D61" i="131" s="1"/>
  <c r="E58" i="131" s="1"/>
  <c r="F11" i="131"/>
  <c r="F31" i="131" s="1"/>
  <c r="A6" i="131"/>
  <c r="A4" i="131"/>
  <c r="G19" i="130"/>
  <c r="P17" i="130"/>
  <c r="F17" i="130"/>
  <c r="P11" i="130"/>
  <c r="P10" i="130"/>
  <c r="P12" i="130" s="1"/>
  <c r="P14" i="130" s="1"/>
  <c r="P24" i="130" s="1"/>
  <c r="K12" i="130" s="1"/>
  <c r="G10" i="130"/>
  <c r="G9" i="130"/>
  <c r="I11" i="130" s="1"/>
  <c r="I14" i="130" s="1"/>
  <c r="G57" i="129"/>
  <c r="F57" i="129"/>
  <c r="D57" i="129"/>
  <c r="D61" i="129" s="1"/>
  <c r="E58" i="129" s="1"/>
  <c r="G56" i="129"/>
  <c r="F56" i="129"/>
  <c r="E56" i="129"/>
  <c r="D56" i="129"/>
  <c r="G27" i="129"/>
  <c r="E27" i="129"/>
  <c r="E57" i="129" s="1"/>
  <c r="E61" i="129" s="1"/>
  <c r="D27" i="129"/>
  <c r="F11" i="129"/>
  <c r="E11" i="129" s="1"/>
  <c r="A6" i="129"/>
  <c r="A4" i="129"/>
  <c r="I21" i="128"/>
  <c r="G19" i="128"/>
  <c r="G18" i="128"/>
  <c r="P17" i="128"/>
  <c r="F17" i="128"/>
  <c r="P16" i="128"/>
  <c r="P18" i="128" s="1"/>
  <c r="P20" i="128" s="1"/>
  <c r="P11" i="128"/>
  <c r="I11" i="128"/>
  <c r="I14" i="128" s="1"/>
  <c r="P10" i="128"/>
  <c r="P12" i="128" s="1"/>
  <c r="P14" i="128" s="1"/>
  <c r="G10" i="128"/>
  <c r="G9" i="128"/>
  <c r="D61" i="127"/>
  <c r="E58" i="127" s="1"/>
  <c r="D57" i="127"/>
  <c r="G56" i="127"/>
  <c r="P16" i="126" s="1"/>
  <c r="P18" i="126" s="1"/>
  <c r="P20" i="126" s="1"/>
  <c r="F56" i="127"/>
  <c r="E56" i="127"/>
  <c r="D56" i="127"/>
  <c r="G27" i="127"/>
  <c r="G18" i="126" s="1"/>
  <c r="I21" i="126" s="1"/>
  <c r="E27" i="127"/>
  <c r="E57" i="127" s="1"/>
  <c r="D27" i="127"/>
  <c r="F11" i="127"/>
  <c r="G31" i="127" s="1"/>
  <c r="A6" i="127"/>
  <c r="A4" i="127"/>
  <c r="G19" i="126"/>
  <c r="P17" i="126"/>
  <c r="F17" i="126"/>
  <c r="P11" i="126"/>
  <c r="P10" i="126"/>
  <c r="P12" i="126" s="1"/>
  <c r="P14" i="126" s="1"/>
  <c r="P24" i="126" s="1"/>
  <c r="K12" i="126" s="1"/>
  <c r="G10" i="126"/>
  <c r="G9" i="126"/>
  <c r="I11" i="126" s="1"/>
  <c r="I14" i="126" s="1"/>
  <c r="H40" i="2"/>
  <c r="H39" i="2"/>
  <c r="H38" i="2"/>
  <c r="H37" i="2"/>
  <c r="H36" i="2"/>
  <c r="H35" i="2"/>
  <c r="H34" i="2"/>
  <c r="H33" i="2"/>
  <c r="H32" i="2"/>
  <c r="B40" i="2"/>
  <c r="B39" i="2"/>
  <c r="B38" i="2"/>
  <c r="B37" i="2"/>
  <c r="B36" i="2"/>
  <c r="B35" i="2"/>
  <c r="B34" i="2"/>
  <c r="B33" i="2"/>
  <c r="B32" i="2"/>
  <c r="D50" i="125"/>
  <c r="E47" i="125" s="1"/>
  <c r="E50" i="125" s="1"/>
  <c r="E46" i="125"/>
  <c r="D46" i="125"/>
  <c r="G45" i="125"/>
  <c r="G9" i="124" s="1"/>
  <c r="I11" i="124" s="1"/>
  <c r="I14" i="124" s="1"/>
  <c r="F45" i="125"/>
  <c r="E45" i="125"/>
  <c r="D45" i="125"/>
  <c r="G27" i="125"/>
  <c r="G18" i="124" s="1"/>
  <c r="I21" i="124" s="1"/>
  <c r="E27" i="125"/>
  <c r="D27" i="125"/>
  <c r="F11" i="125"/>
  <c r="G31" i="125" s="1"/>
  <c r="A6" i="125"/>
  <c r="A4" i="125"/>
  <c r="G19" i="124"/>
  <c r="P17" i="124"/>
  <c r="F17" i="124"/>
  <c r="P14" i="124"/>
  <c r="P12" i="124"/>
  <c r="P11" i="124"/>
  <c r="P10" i="124"/>
  <c r="G10" i="124"/>
  <c r="G46" i="123"/>
  <c r="F46" i="123"/>
  <c r="G45" i="123"/>
  <c r="P16" i="122" s="1"/>
  <c r="P18" i="122" s="1"/>
  <c r="P20" i="122" s="1"/>
  <c r="F45" i="123"/>
  <c r="E45" i="123"/>
  <c r="D45" i="123"/>
  <c r="D46" i="123" s="1"/>
  <c r="D50" i="123" s="1"/>
  <c r="E47" i="123" s="1"/>
  <c r="G27" i="123"/>
  <c r="G18" i="122" s="1"/>
  <c r="I21" i="122" s="1"/>
  <c r="E27" i="123"/>
  <c r="E46" i="123" s="1"/>
  <c r="D27" i="123"/>
  <c r="F11" i="123"/>
  <c r="E11" i="123" s="1"/>
  <c r="A6" i="123"/>
  <c r="A4" i="123"/>
  <c r="G19" i="122"/>
  <c r="P17" i="122"/>
  <c r="F17" i="122"/>
  <c r="P11" i="122"/>
  <c r="P10" i="122"/>
  <c r="P12" i="122" s="1"/>
  <c r="P14" i="122" s="1"/>
  <c r="P24" i="122" s="1"/>
  <c r="K12" i="122" s="1"/>
  <c r="G10" i="122"/>
  <c r="G46" i="121"/>
  <c r="E46" i="121"/>
  <c r="D46" i="121"/>
  <c r="D50" i="121" s="1"/>
  <c r="E47" i="121" s="1"/>
  <c r="E50" i="121" s="1"/>
  <c r="G45" i="121"/>
  <c r="F45" i="121"/>
  <c r="E45" i="121"/>
  <c r="D45" i="121"/>
  <c r="G27" i="121"/>
  <c r="F46" i="121" s="1"/>
  <c r="E27" i="121"/>
  <c r="D27" i="121"/>
  <c r="F11" i="121"/>
  <c r="F31" i="121" s="1"/>
  <c r="A6" i="121"/>
  <c r="A4" i="121"/>
  <c r="I21" i="120"/>
  <c r="G19" i="120"/>
  <c r="G18" i="120"/>
  <c r="P17" i="120"/>
  <c r="F17" i="120"/>
  <c r="P16" i="120"/>
  <c r="P18" i="120" s="1"/>
  <c r="P20" i="120" s="1"/>
  <c r="P11" i="120"/>
  <c r="P10" i="120"/>
  <c r="P12" i="120" s="1"/>
  <c r="P14" i="120" s="1"/>
  <c r="P24" i="120" s="1"/>
  <c r="K12" i="120" s="1"/>
  <c r="G10" i="120"/>
  <c r="G9" i="120"/>
  <c r="I11" i="120" s="1"/>
  <c r="I14" i="120" s="1"/>
  <c r="D46" i="119"/>
  <c r="D50" i="119" s="1"/>
  <c r="E47" i="119" s="1"/>
  <c r="G45" i="119"/>
  <c r="F45" i="119"/>
  <c r="E45" i="119"/>
  <c r="D45" i="119"/>
  <c r="G27" i="119"/>
  <c r="F46" i="119" s="1"/>
  <c r="E27" i="119"/>
  <c r="E46" i="119" s="1"/>
  <c r="E50" i="119" s="1"/>
  <c r="D27" i="119"/>
  <c r="F11" i="119"/>
  <c r="F31" i="119" s="1"/>
  <c r="A6" i="119"/>
  <c r="A4" i="119"/>
  <c r="G19" i="118"/>
  <c r="P17" i="118"/>
  <c r="F17" i="118"/>
  <c r="P16" i="118"/>
  <c r="P18" i="118" s="1"/>
  <c r="P20" i="118" s="1"/>
  <c r="P11" i="118"/>
  <c r="P10" i="118"/>
  <c r="P12" i="118" s="1"/>
  <c r="P14" i="118" s="1"/>
  <c r="G10" i="118"/>
  <c r="G9" i="118"/>
  <c r="I11" i="118" s="1"/>
  <c r="I14" i="118" s="1"/>
  <c r="G46" i="117"/>
  <c r="G45" i="117"/>
  <c r="F45" i="117"/>
  <c r="E45" i="117"/>
  <c r="D45" i="117"/>
  <c r="G27" i="117"/>
  <c r="F46" i="117" s="1"/>
  <c r="E27" i="117"/>
  <c r="E46" i="117" s="1"/>
  <c r="E50" i="117" s="1"/>
  <c r="D27" i="117"/>
  <c r="D46" i="117" s="1"/>
  <c r="E47" i="117" s="1"/>
  <c r="F11" i="117"/>
  <c r="F31" i="117" s="1"/>
  <c r="A6" i="117"/>
  <c r="A4" i="117"/>
  <c r="G19" i="116"/>
  <c r="G18" i="116"/>
  <c r="I21" i="116" s="1"/>
  <c r="P17" i="116"/>
  <c r="F17" i="116"/>
  <c r="P16" i="116"/>
  <c r="P18" i="116" s="1"/>
  <c r="P20" i="116" s="1"/>
  <c r="P11" i="116"/>
  <c r="I11" i="116"/>
  <c r="I14" i="116" s="1"/>
  <c r="P10" i="116"/>
  <c r="P12" i="116" s="1"/>
  <c r="P14" i="116" s="1"/>
  <c r="P24" i="116" s="1"/>
  <c r="K12" i="116" s="1"/>
  <c r="G10" i="116"/>
  <c r="G9" i="116"/>
  <c r="D50" i="115"/>
  <c r="E47" i="115" s="1"/>
  <c r="D46" i="115"/>
  <c r="G45" i="115"/>
  <c r="G9" i="114" s="1"/>
  <c r="I11" i="114" s="1"/>
  <c r="I14" i="114" s="1"/>
  <c r="F45" i="115"/>
  <c r="E45" i="115"/>
  <c r="D45" i="115"/>
  <c r="G27" i="115"/>
  <c r="G18" i="114" s="1"/>
  <c r="I21" i="114" s="1"/>
  <c r="E27" i="115"/>
  <c r="E46" i="115" s="1"/>
  <c r="D27" i="115"/>
  <c r="F11" i="115"/>
  <c r="G31" i="115" s="1"/>
  <c r="A6" i="115"/>
  <c r="A4" i="115"/>
  <c r="G19" i="114"/>
  <c r="P17" i="114"/>
  <c r="F17" i="114"/>
  <c r="P12" i="114"/>
  <c r="P14" i="114" s="1"/>
  <c r="P11" i="114"/>
  <c r="P10" i="114"/>
  <c r="G10" i="114"/>
  <c r="G45" i="113"/>
  <c r="F45" i="113"/>
  <c r="F46" i="113" s="1"/>
  <c r="E45" i="113"/>
  <c r="D45" i="113"/>
  <c r="G27" i="113"/>
  <c r="G46" i="113" s="1"/>
  <c r="E27" i="113"/>
  <c r="E46" i="113" s="1"/>
  <c r="D27" i="113"/>
  <c r="D46" i="113" s="1"/>
  <c r="D50" i="113" s="1"/>
  <c r="E47" i="113" s="1"/>
  <c r="F11" i="113"/>
  <c r="G31" i="113" s="1"/>
  <c r="A6" i="113"/>
  <c r="A4" i="113"/>
  <c r="I21" i="112"/>
  <c r="G19" i="112"/>
  <c r="G18" i="112"/>
  <c r="P17" i="112"/>
  <c r="F17" i="112"/>
  <c r="P16" i="112"/>
  <c r="P18" i="112" s="1"/>
  <c r="P20" i="112" s="1"/>
  <c r="P11" i="112"/>
  <c r="P10" i="112"/>
  <c r="P12" i="112" s="1"/>
  <c r="P14" i="112" s="1"/>
  <c r="P24" i="112" s="1"/>
  <c r="K12" i="112" s="1"/>
  <c r="G10" i="112"/>
  <c r="G9" i="112"/>
  <c r="I11" i="112" s="1"/>
  <c r="I14" i="112" s="1"/>
  <c r="D50" i="111"/>
  <c r="E47" i="111" s="1"/>
  <c r="D46" i="111"/>
  <c r="G45" i="111"/>
  <c r="P16" i="110" s="1"/>
  <c r="P18" i="110" s="1"/>
  <c r="P20" i="110" s="1"/>
  <c r="F45" i="111"/>
  <c r="E45" i="111"/>
  <c r="D45" i="111"/>
  <c r="G27" i="111"/>
  <c r="F46" i="111" s="1"/>
  <c r="E27" i="111"/>
  <c r="E46" i="111" s="1"/>
  <c r="D27" i="111"/>
  <c r="F11" i="111"/>
  <c r="F31" i="111" s="1"/>
  <c r="A6" i="111"/>
  <c r="A4" i="111"/>
  <c r="G19" i="110"/>
  <c r="P17" i="110"/>
  <c r="F17" i="110"/>
  <c r="P12" i="110"/>
  <c r="P14" i="110" s="1"/>
  <c r="P24" i="110" s="1"/>
  <c r="K12" i="110" s="1"/>
  <c r="P11" i="110"/>
  <c r="P10" i="110"/>
  <c r="G10" i="110"/>
  <c r="E46" i="109"/>
  <c r="E50" i="109" s="1"/>
  <c r="G45" i="109"/>
  <c r="F45" i="109"/>
  <c r="E45" i="109"/>
  <c r="D45" i="109"/>
  <c r="D46" i="109" s="1"/>
  <c r="D50" i="109" s="1"/>
  <c r="E47" i="109" s="1"/>
  <c r="G27" i="109"/>
  <c r="F46" i="109" s="1"/>
  <c r="E27" i="109"/>
  <c r="D27" i="109"/>
  <c r="F11" i="109"/>
  <c r="F31" i="109" s="1"/>
  <c r="A6" i="109"/>
  <c r="A4" i="109"/>
  <c r="G19" i="108"/>
  <c r="P17" i="108"/>
  <c r="F17" i="108"/>
  <c r="P16" i="108"/>
  <c r="P18" i="108" s="1"/>
  <c r="P20" i="108" s="1"/>
  <c r="P11" i="108"/>
  <c r="P10" i="108"/>
  <c r="P12" i="108" s="1"/>
  <c r="P14" i="108" s="1"/>
  <c r="P24" i="108" s="1"/>
  <c r="K12" i="108" s="1"/>
  <c r="G10" i="108"/>
  <c r="G9" i="108"/>
  <c r="I11" i="108" s="1"/>
  <c r="I14" i="108" s="1"/>
  <c r="B28" i="2"/>
  <c r="B27" i="2"/>
  <c r="B26" i="2"/>
  <c r="B25" i="2"/>
  <c r="B24" i="2"/>
  <c r="B23" i="2"/>
  <c r="B22" i="2"/>
  <c r="B21" i="2"/>
  <c r="B20" i="2"/>
  <c r="B19" i="2"/>
  <c r="B18" i="2"/>
  <c r="B16" i="2"/>
  <c r="F57" i="107"/>
  <c r="G56" i="107"/>
  <c r="P16" i="106" s="1"/>
  <c r="P18" i="106" s="1"/>
  <c r="P20" i="106" s="1"/>
  <c r="F56" i="107"/>
  <c r="E56" i="107"/>
  <c r="D56" i="107"/>
  <c r="G27" i="107"/>
  <c r="G18" i="106" s="1"/>
  <c r="I21" i="106" s="1"/>
  <c r="E27" i="107"/>
  <c r="E57" i="107" s="1"/>
  <c r="D27" i="107"/>
  <c r="D57" i="107" s="1"/>
  <c r="D61" i="107" s="1"/>
  <c r="E58" i="107" s="1"/>
  <c r="F11" i="107"/>
  <c r="G31" i="107" s="1"/>
  <c r="A6" i="107"/>
  <c r="A4" i="107"/>
  <c r="G19" i="106"/>
  <c r="P17" i="106"/>
  <c r="F17" i="106"/>
  <c r="P11" i="106"/>
  <c r="I11" i="106"/>
  <c r="I14" i="106" s="1"/>
  <c r="P10" i="106"/>
  <c r="P12" i="106" s="1"/>
  <c r="P14" i="106" s="1"/>
  <c r="K12" i="106" s="1"/>
  <c r="G10" i="106"/>
  <c r="G9" i="106"/>
  <c r="G57" i="105"/>
  <c r="G56" i="105"/>
  <c r="F56" i="105"/>
  <c r="E56" i="105"/>
  <c r="D56" i="105"/>
  <c r="D57" i="105" s="1"/>
  <c r="D61" i="105" s="1"/>
  <c r="E58" i="105" s="1"/>
  <c r="G27" i="105"/>
  <c r="F57" i="105" s="1"/>
  <c r="E27" i="105"/>
  <c r="E57" i="105" s="1"/>
  <c r="E61" i="105" s="1"/>
  <c r="D27" i="105"/>
  <c r="F11" i="105"/>
  <c r="F31" i="105" s="1"/>
  <c r="A6" i="105"/>
  <c r="A4" i="105"/>
  <c r="G19" i="104"/>
  <c r="G18" i="104"/>
  <c r="I21" i="104" s="1"/>
  <c r="P17" i="104"/>
  <c r="F17" i="104"/>
  <c r="P16" i="104"/>
  <c r="P18" i="104" s="1"/>
  <c r="P20" i="104" s="1"/>
  <c r="P11" i="104"/>
  <c r="P10" i="104"/>
  <c r="P12" i="104" s="1"/>
  <c r="P14" i="104" s="1"/>
  <c r="G10" i="104"/>
  <c r="G9" i="104"/>
  <c r="I11" i="104" s="1"/>
  <c r="I14" i="104" s="1"/>
  <c r="G57" i="103"/>
  <c r="F57" i="103"/>
  <c r="G56" i="103"/>
  <c r="F56" i="103"/>
  <c r="E56" i="103"/>
  <c r="D56" i="103"/>
  <c r="D57" i="103" s="1"/>
  <c r="D61" i="103" s="1"/>
  <c r="E58" i="103" s="1"/>
  <c r="G27" i="103"/>
  <c r="E27" i="103"/>
  <c r="E57" i="103" s="1"/>
  <c r="D27" i="103"/>
  <c r="F11" i="103"/>
  <c r="F31" i="103" s="1"/>
  <c r="A6" i="103"/>
  <c r="A4" i="103"/>
  <c r="I21" i="102"/>
  <c r="G19" i="102"/>
  <c r="G18" i="102"/>
  <c r="P17" i="102"/>
  <c r="F17" i="102"/>
  <c r="P16" i="102"/>
  <c r="P18" i="102" s="1"/>
  <c r="P20" i="102" s="1"/>
  <c r="P11" i="102"/>
  <c r="I11" i="102"/>
  <c r="I14" i="102" s="1"/>
  <c r="P10" i="102"/>
  <c r="P12" i="102" s="1"/>
  <c r="P14" i="102" s="1"/>
  <c r="P24" i="102" s="1"/>
  <c r="K12" i="102" s="1"/>
  <c r="G10" i="102"/>
  <c r="G9" i="102"/>
  <c r="D61" i="101"/>
  <c r="E58" i="101" s="1"/>
  <c r="E61" i="101" s="1"/>
  <c r="E57" i="101"/>
  <c r="D57" i="101"/>
  <c r="G56" i="101"/>
  <c r="P16" i="100" s="1"/>
  <c r="P18" i="100" s="1"/>
  <c r="P20" i="100" s="1"/>
  <c r="F56" i="101"/>
  <c r="E56" i="101"/>
  <c r="D56" i="101"/>
  <c r="G27" i="101"/>
  <c r="F57" i="101" s="1"/>
  <c r="E27" i="101"/>
  <c r="D27" i="101"/>
  <c r="F11" i="101"/>
  <c r="E11" i="101" s="1"/>
  <c r="A6" i="101"/>
  <c r="A4" i="101"/>
  <c r="G19" i="100"/>
  <c r="P17" i="100"/>
  <c r="F17" i="100"/>
  <c r="P11" i="100"/>
  <c r="P10" i="100"/>
  <c r="P12" i="100" s="1"/>
  <c r="P14" i="100" s="1"/>
  <c r="P24" i="100" s="1"/>
  <c r="K12" i="100" s="1"/>
  <c r="G10" i="100"/>
  <c r="G9" i="100"/>
  <c r="I11" i="100" s="1"/>
  <c r="I14" i="100" s="1"/>
  <c r="F57" i="99"/>
  <c r="E57" i="99"/>
  <c r="D57" i="99"/>
  <c r="D61" i="99" s="1"/>
  <c r="E58" i="99" s="1"/>
  <c r="E61" i="99" s="1"/>
  <c r="G56" i="99"/>
  <c r="F56" i="99"/>
  <c r="E56" i="99"/>
  <c r="D56" i="99"/>
  <c r="G27" i="99"/>
  <c r="G57" i="99" s="1"/>
  <c r="E27" i="99"/>
  <c r="D27" i="99"/>
  <c r="F11" i="99"/>
  <c r="G31" i="99" s="1"/>
  <c r="A6" i="99"/>
  <c r="A4" i="99"/>
  <c r="I21" i="98"/>
  <c r="G19" i="98"/>
  <c r="G18" i="98"/>
  <c r="P17" i="98"/>
  <c r="F17" i="98"/>
  <c r="P16" i="98"/>
  <c r="P18" i="98" s="1"/>
  <c r="P20" i="98" s="1"/>
  <c r="P11" i="98"/>
  <c r="P10" i="98"/>
  <c r="P12" i="98" s="1"/>
  <c r="P14" i="98" s="1"/>
  <c r="P24" i="98" s="1"/>
  <c r="K12" i="98" s="1"/>
  <c r="G10" i="98"/>
  <c r="I11" i="98" s="1"/>
  <c r="I14" i="98" s="1"/>
  <c r="G9" i="98"/>
  <c r="E57" i="97"/>
  <c r="G56" i="97"/>
  <c r="F56" i="97"/>
  <c r="F57" i="97" s="1"/>
  <c r="E56" i="97"/>
  <c r="D56" i="97"/>
  <c r="G27" i="97"/>
  <c r="G57" i="97" s="1"/>
  <c r="E27" i="97"/>
  <c r="D27" i="97"/>
  <c r="D57" i="97" s="1"/>
  <c r="D61" i="97" s="1"/>
  <c r="E58" i="97" s="1"/>
  <c r="F11" i="97"/>
  <c r="G31" i="97" s="1"/>
  <c r="A6" i="97"/>
  <c r="A4" i="97"/>
  <c r="G19" i="96"/>
  <c r="I21" i="96" s="1"/>
  <c r="P18" i="96"/>
  <c r="P20" i="96" s="1"/>
  <c r="G18" i="96"/>
  <c r="P17" i="96"/>
  <c r="F17" i="96"/>
  <c r="P16" i="96"/>
  <c r="P11" i="96"/>
  <c r="I11" i="96"/>
  <c r="I14" i="96" s="1"/>
  <c r="P10" i="96"/>
  <c r="P12" i="96" s="1"/>
  <c r="P14" i="96" s="1"/>
  <c r="P24" i="96" s="1"/>
  <c r="K12" i="96" s="1"/>
  <c r="G10" i="96"/>
  <c r="G9" i="96"/>
  <c r="D57" i="95"/>
  <c r="D61" i="95" s="1"/>
  <c r="E58" i="95" s="1"/>
  <c r="G56" i="95"/>
  <c r="F56" i="95"/>
  <c r="E56" i="95"/>
  <c r="D56" i="95"/>
  <c r="G27" i="95"/>
  <c r="F57" i="95" s="1"/>
  <c r="E27" i="95"/>
  <c r="E57" i="95" s="1"/>
  <c r="D27" i="95"/>
  <c r="F11" i="95"/>
  <c r="F31" i="95" s="1"/>
  <c r="A6" i="95"/>
  <c r="A4" i="95"/>
  <c r="G19" i="94"/>
  <c r="P17" i="94"/>
  <c r="F17" i="94"/>
  <c r="P16" i="94"/>
  <c r="P18" i="94" s="1"/>
  <c r="P20" i="94" s="1"/>
  <c r="P11" i="94"/>
  <c r="P10" i="94"/>
  <c r="P12" i="94" s="1"/>
  <c r="P14" i="94" s="1"/>
  <c r="P24" i="94" s="1"/>
  <c r="K12" i="94" s="1"/>
  <c r="G10" i="94"/>
  <c r="G9" i="94"/>
  <c r="I11" i="94" s="1"/>
  <c r="I14" i="94" s="1"/>
  <c r="D61" i="93"/>
  <c r="E58" i="93" s="1"/>
  <c r="E61" i="93" s="1"/>
  <c r="E57" i="93"/>
  <c r="D57" i="93"/>
  <c r="G56" i="93"/>
  <c r="P16" i="92" s="1"/>
  <c r="P18" i="92" s="1"/>
  <c r="P20" i="92" s="1"/>
  <c r="F56" i="93"/>
  <c r="E56" i="93"/>
  <c r="D56" i="93"/>
  <c r="G27" i="93"/>
  <c r="F57" i="93" s="1"/>
  <c r="E27" i="93"/>
  <c r="D27" i="93"/>
  <c r="F11" i="93"/>
  <c r="G31" i="93" s="1"/>
  <c r="A6" i="93"/>
  <c r="A4" i="93"/>
  <c r="G19" i="92"/>
  <c r="P17" i="92"/>
  <c r="F17" i="92"/>
  <c r="P11" i="92"/>
  <c r="P10" i="92"/>
  <c r="P12" i="92" s="1"/>
  <c r="P14" i="92" s="1"/>
  <c r="P24" i="92" s="1"/>
  <c r="K12" i="92" s="1"/>
  <c r="G10" i="92"/>
  <c r="G9" i="92"/>
  <c r="I11" i="92" s="1"/>
  <c r="I14" i="92" s="1"/>
  <c r="D61" i="91"/>
  <c r="E58" i="91" s="1"/>
  <c r="D57" i="91"/>
  <c r="G56" i="91"/>
  <c r="G9" i="90" s="1"/>
  <c r="I11" i="90" s="1"/>
  <c r="I14" i="90" s="1"/>
  <c r="F56" i="91"/>
  <c r="E56" i="91"/>
  <c r="E57" i="91" s="1"/>
  <c r="E61" i="91" s="1"/>
  <c r="D56" i="91"/>
  <c r="G27" i="91"/>
  <c r="F57" i="91" s="1"/>
  <c r="E27" i="91"/>
  <c r="D27" i="91"/>
  <c r="F11" i="91"/>
  <c r="F31" i="91" s="1"/>
  <c r="A6" i="91"/>
  <c r="A4" i="91"/>
  <c r="G19" i="90"/>
  <c r="P17" i="90"/>
  <c r="F17" i="90"/>
  <c r="P11" i="90"/>
  <c r="P10" i="90"/>
  <c r="P12" i="90" s="1"/>
  <c r="P14" i="90" s="1"/>
  <c r="G10" i="90"/>
  <c r="D61" i="89"/>
  <c r="E58" i="89" s="1"/>
  <c r="E61" i="89" s="1"/>
  <c r="E57" i="89"/>
  <c r="D57" i="89"/>
  <c r="G56" i="89"/>
  <c r="P16" i="88" s="1"/>
  <c r="P18" i="88" s="1"/>
  <c r="P20" i="88" s="1"/>
  <c r="F56" i="89"/>
  <c r="E56" i="89"/>
  <c r="D56" i="89"/>
  <c r="G27" i="89"/>
  <c r="G18" i="88" s="1"/>
  <c r="I21" i="88" s="1"/>
  <c r="E27" i="89"/>
  <c r="D27" i="89"/>
  <c r="F11" i="89"/>
  <c r="G31" i="89" s="1"/>
  <c r="A6" i="89"/>
  <c r="A4" i="89"/>
  <c r="G19" i="88"/>
  <c r="P17" i="88"/>
  <c r="F17" i="88"/>
  <c r="P11" i="88"/>
  <c r="P10" i="88"/>
  <c r="P12" i="88" s="1"/>
  <c r="P14" i="88" s="1"/>
  <c r="P24" i="88" s="1"/>
  <c r="K12" i="88" s="1"/>
  <c r="G10" i="88"/>
  <c r="G9" i="88"/>
  <c r="I11" i="88" s="1"/>
  <c r="I14" i="88" s="1"/>
  <c r="G56" i="87"/>
  <c r="P16" i="86" s="1"/>
  <c r="F56" i="87"/>
  <c r="E56" i="87"/>
  <c r="P10" i="86" s="1"/>
  <c r="P12" i="86" s="1"/>
  <c r="P14" i="86" s="1"/>
  <c r="D56" i="87"/>
  <c r="G27" i="87"/>
  <c r="E27" i="87"/>
  <c r="D27" i="87"/>
  <c r="F11" i="87"/>
  <c r="F31" i="87" s="1"/>
  <c r="A6" i="87"/>
  <c r="A4" i="87"/>
  <c r="G19" i="86"/>
  <c r="G18" i="86"/>
  <c r="P17" i="86"/>
  <c r="F17" i="86"/>
  <c r="P11" i="86"/>
  <c r="G10" i="86"/>
  <c r="G56" i="85"/>
  <c r="G9" i="84" s="1"/>
  <c r="I11" i="84" s="1"/>
  <c r="I14" i="84" s="1"/>
  <c r="F56" i="85"/>
  <c r="E56" i="85"/>
  <c r="P10" i="84" s="1"/>
  <c r="P12" i="84" s="1"/>
  <c r="P14" i="84" s="1"/>
  <c r="D56" i="85"/>
  <c r="G27" i="85"/>
  <c r="E27" i="85"/>
  <c r="D27" i="85"/>
  <c r="F11" i="85"/>
  <c r="F31" i="85" s="1"/>
  <c r="A6" i="85"/>
  <c r="A4" i="85"/>
  <c r="G19" i="84"/>
  <c r="P17" i="84"/>
  <c r="F17" i="84"/>
  <c r="P11" i="84"/>
  <c r="G10" i="84"/>
  <c r="G56" i="83"/>
  <c r="P16" i="82" s="1"/>
  <c r="P18" i="82" s="1"/>
  <c r="P20" i="82" s="1"/>
  <c r="F56" i="83"/>
  <c r="E56" i="83"/>
  <c r="P10" i="82" s="1"/>
  <c r="P12" i="82" s="1"/>
  <c r="P14" i="82" s="1"/>
  <c r="D56" i="83"/>
  <c r="G27" i="83"/>
  <c r="G18" i="82" s="1"/>
  <c r="E27" i="83"/>
  <c r="D27" i="83"/>
  <c r="F11" i="83"/>
  <c r="F31" i="83" s="1"/>
  <c r="A6" i="83"/>
  <c r="A4" i="83"/>
  <c r="G19" i="82"/>
  <c r="P17" i="82"/>
  <c r="F17" i="82"/>
  <c r="P11" i="82"/>
  <c r="G10" i="82"/>
  <c r="G9" i="86" l="1"/>
  <c r="I11" i="86" s="1"/>
  <c r="I14" i="86" s="1"/>
  <c r="D57" i="87"/>
  <c r="D61" i="87" s="1"/>
  <c r="E58" i="87" s="1"/>
  <c r="G57" i="87"/>
  <c r="F57" i="87"/>
  <c r="E57" i="87"/>
  <c r="P18" i="86"/>
  <c r="P20" i="86" s="1"/>
  <c r="P24" i="86" s="1"/>
  <c r="K12" i="86" s="1"/>
  <c r="I21" i="86"/>
  <c r="I21" i="82"/>
  <c r="P16" i="84"/>
  <c r="P18" i="84" s="1"/>
  <c r="P20" i="84" s="1"/>
  <c r="P24" i="84" s="1"/>
  <c r="K12" i="84" s="1"/>
  <c r="D57" i="85"/>
  <c r="D61" i="85" s="1"/>
  <c r="E58" i="85" s="1"/>
  <c r="E57" i="85"/>
  <c r="F57" i="85"/>
  <c r="P24" i="82"/>
  <c r="K12" i="82" s="1"/>
  <c r="G9" i="82"/>
  <c r="I11" i="82" s="1"/>
  <c r="I14" i="82" s="1"/>
  <c r="D57" i="83"/>
  <c r="D61" i="83" s="1"/>
  <c r="E58" i="83" s="1"/>
  <c r="E57" i="83"/>
  <c r="G57" i="83"/>
  <c r="F31" i="107"/>
  <c r="F31" i="129"/>
  <c r="E11" i="87"/>
  <c r="D11" i="87" s="1"/>
  <c r="D31" i="87" s="1"/>
  <c r="G31" i="105"/>
  <c r="G31" i="101"/>
  <c r="G57" i="85"/>
  <c r="G18" i="84"/>
  <c r="I21" i="84" s="1"/>
  <c r="E31" i="101"/>
  <c r="D11" i="101"/>
  <c r="D31" i="101" s="1"/>
  <c r="E30" i="153"/>
  <c r="D11" i="153"/>
  <c r="D30" i="153" s="1"/>
  <c r="F31" i="101"/>
  <c r="E11" i="107"/>
  <c r="G31" i="121"/>
  <c r="G31" i="83"/>
  <c r="F31" i="99"/>
  <c r="F30" i="153"/>
  <c r="G31" i="131"/>
  <c r="F30" i="145"/>
  <c r="G30" i="153"/>
  <c r="F31" i="97"/>
  <c r="E11" i="121"/>
  <c r="D11" i="121" s="1"/>
  <c r="D31" i="121" s="1"/>
  <c r="F30" i="159"/>
  <c r="E11" i="83"/>
  <c r="D11" i="83" s="1"/>
  <c r="D31" i="83" s="1"/>
  <c r="E31" i="129"/>
  <c r="D11" i="129"/>
  <c r="D31" i="129" s="1"/>
  <c r="D11" i="147"/>
  <c r="D30" i="147" s="1"/>
  <c r="E30" i="147"/>
  <c r="E31" i="123"/>
  <c r="D11" i="123"/>
  <c r="D31" i="123" s="1"/>
  <c r="D11" i="161"/>
  <c r="D30" i="161" s="1"/>
  <c r="E30" i="161"/>
  <c r="G31" i="103"/>
  <c r="F31" i="113"/>
  <c r="G31" i="129"/>
  <c r="G31" i="91"/>
  <c r="F31" i="93"/>
  <c r="G31" i="117"/>
  <c r="E11" i="131"/>
  <c r="D11" i="131" s="1"/>
  <c r="D31" i="131" s="1"/>
  <c r="F31" i="139"/>
  <c r="F30" i="151"/>
  <c r="F30" i="161"/>
  <c r="E11" i="93"/>
  <c r="E11" i="105"/>
  <c r="D11" i="105" s="1"/>
  <c r="D31" i="105" s="1"/>
  <c r="F31" i="123"/>
  <c r="G31" i="137"/>
  <c r="G31" i="139"/>
  <c r="G30" i="151"/>
  <c r="G30" i="161"/>
  <c r="G31" i="87"/>
  <c r="F31" i="89"/>
  <c r="E11" i="103"/>
  <c r="D11" i="103" s="1"/>
  <c r="D31" i="103" s="1"/>
  <c r="G31" i="123"/>
  <c r="G31" i="133"/>
  <c r="F30" i="147"/>
  <c r="E11" i="89"/>
  <c r="E11" i="91"/>
  <c r="D11" i="91" s="1"/>
  <c r="D31" i="91" s="1"/>
  <c r="E11" i="117"/>
  <c r="D11" i="117" s="1"/>
  <c r="D31" i="117" s="1"/>
  <c r="G30" i="147"/>
  <c r="E11" i="133"/>
  <c r="E11" i="137"/>
  <c r="D11" i="137" s="1"/>
  <c r="D31" i="137" s="1"/>
  <c r="I12" i="160"/>
  <c r="I18" i="160" s="1"/>
  <c r="I21" i="160" s="1"/>
  <c r="G57" i="161"/>
  <c r="F57" i="161"/>
  <c r="F60" i="161"/>
  <c r="G56" i="161"/>
  <c r="G60" i="161" s="1"/>
  <c r="G13" i="160"/>
  <c r="I16" i="160" s="1"/>
  <c r="G60" i="159"/>
  <c r="G57" i="159"/>
  <c r="F57" i="159"/>
  <c r="I12" i="158"/>
  <c r="F56" i="159"/>
  <c r="F60" i="159" s="1"/>
  <c r="G13" i="158"/>
  <c r="I16" i="158" s="1"/>
  <c r="E11" i="159"/>
  <c r="E60" i="157"/>
  <c r="E11" i="157"/>
  <c r="G30" i="157"/>
  <c r="I12" i="154"/>
  <c r="G57" i="155"/>
  <c r="F57" i="155"/>
  <c r="F60" i="155"/>
  <c r="G13" i="154"/>
  <c r="I16" i="154" s="1"/>
  <c r="E11" i="155"/>
  <c r="G30" i="155"/>
  <c r="G56" i="155"/>
  <c r="G60" i="155" s="1"/>
  <c r="E60" i="153"/>
  <c r="G13" i="152"/>
  <c r="I16" i="152" s="1"/>
  <c r="G56" i="153"/>
  <c r="E60" i="151"/>
  <c r="E30" i="151"/>
  <c r="F57" i="149"/>
  <c r="G57" i="149"/>
  <c r="I12" i="148"/>
  <c r="G60" i="149"/>
  <c r="F30" i="149"/>
  <c r="F56" i="149"/>
  <c r="F60" i="149" s="1"/>
  <c r="G13" i="148"/>
  <c r="I16" i="148" s="1"/>
  <c r="E11" i="149"/>
  <c r="I12" i="146"/>
  <c r="I18" i="146" s="1"/>
  <c r="I21" i="146" s="1"/>
  <c r="G57" i="147"/>
  <c r="G60" i="147" s="1"/>
  <c r="F57" i="147"/>
  <c r="F60" i="147" s="1"/>
  <c r="G60" i="145"/>
  <c r="I12" i="144"/>
  <c r="I18" i="144" s="1"/>
  <c r="I21" i="144" s="1"/>
  <c r="G57" i="145"/>
  <c r="F57" i="145"/>
  <c r="F56" i="145"/>
  <c r="F60" i="145" s="1"/>
  <c r="G13" i="144"/>
  <c r="I16" i="144" s="1"/>
  <c r="E11" i="145"/>
  <c r="P24" i="142"/>
  <c r="K12" i="142" s="1"/>
  <c r="E61" i="143"/>
  <c r="E11" i="143"/>
  <c r="G31" i="143"/>
  <c r="G57" i="143"/>
  <c r="I17" i="140"/>
  <c r="I23" i="140" s="1"/>
  <c r="I25" i="140" s="1"/>
  <c r="G58" i="141"/>
  <c r="F58" i="141"/>
  <c r="F61" i="141" s="1"/>
  <c r="P24" i="140"/>
  <c r="K12" i="140" s="1"/>
  <c r="E11" i="141"/>
  <c r="G31" i="141"/>
  <c r="G57" i="141"/>
  <c r="G18" i="140"/>
  <c r="I21" i="140" s="1"/>
  <c r="E61" i="139"/>
  <c r="E31" i="139"/>
  <c r="E61" i="137"/>
  <c r="E61" i="135"/>
  <c r="E11" i="135"/>
  <c r="G57" i="135"/>
  <c r="F57" i="135"/>
  <c r="E61" i="133"/>
  <c r="G57" i="133"/>
  <c r="G18" i="132"/>
  <c r="I21" i="132" s="1"/>
  <c r="E61" i="131"/>
  <c r="G18" i="130"/>
  <c r="I21" i="130" s="1"/>
  <c r="G58" i="129"/>
  <c r="G61" i="129" s="1"/>
  <c r="I17" i="128"/>
  <c r="I23" i="128" s="1"/>
  <c r="F58" i="129"/>
  <c r="P24" i="128"/>
  <c r="K12" i="128" s="1"/>
  <c r="F61" i="129"/>
  <c r="I25" i="128"/>
  <c r="E61" i="127"/>
  <c r="F31" i="127"/>
  <c r="F57" i="127"/>
  <c r="E11" i="127"/>
  <c r="G57" i="127"/>
  <c r="G47" i="125"/>
  <c r="F47" i="125"/>
  <c r="I17" i="124"/>
  <c r="I23" i="124" s="1"/>
  <c r="I25" i="124" s="1"/>
  <c r="P16" i="124"/>
  <c r="P18" i="124" s="1"/>
  <c r="P20" i="124" s="1"/>
  <c r="P24" i="124" s="1"/>
  <c r="K12" i="124" s="1"/>
  <c r="F31" i="125"/>
  <c r="F46" i="125"/>
  <c r="F50" i="125" s="1"/>
  <c r="E11" i="125"/>
  <c r="G46" i="125"/>
  <c r="G50" i="125" s="1"/>
  <c r="E50" i="123"/>
  <c r="G9" i="122"/>
  <c r="I11" i="122" s="1"/>
  <c r="I14" i="122" s="1"/>
  <c r="G50" i="121"/>
  <c r="G47" i="121"/>
  <c r="F47" i="121"/>
  <c r="I17" i="120"/>
  <c r="I23" i="120" s="1"/>
  <c r="I25" i="120" s="1"/>
  <c r="F50" i="121"/>
  <c r="G47" i="119"/>
  <c r="F47" i="119"/>
  <c r="I17" i="118"/>
  <c r="F50" i="119"/>
  <c r="P24" i="118"/>
  <c r="K12" i="118" s="1"/>
  <c r="E11" i="119"/>
  <c r="G31" i="119"/>
  <c r="G46" i="119"/>
  <c r="G50" i="119" s="1"/>
  <c r="G18" i="118"/>
  <c r="I21" i="118" s="1"/>
  <c r="I17" i="116"/>
  <c r="I23" i="116" s="1"/>
  <c r="G47" i="117"/>
  <c r="F47" i="117"/>
  <c r="F50" i="117" s="1"/>
  <c r="I25" i="116"/>
  <c r="G50" i="117"/>
  <c r="E50" i="115"/>
  <c r="P16" i="114"/>
  <c r="P18" i="114" s="1"/>
  <c r="P20" i="114" s="1"/>
  <c r="P24" i="114" s="1"/>
  <c r="K12" i="114" s="1"/>
  <c r="F31" i="115"/>
  <c r="F46" i="115"/>
  <c r="E11" i="115"/>
  <c r="G46" i="115"/>
  <c r="E50" i="113"/>
  <c r="E11" i="113"/>
  <c r="E50" i="111"/>
  <c r="G9" i="110"/>
  <c r="I11" i="110" s="1"/>
  <c r="I14" i="110" s="1"/>
  <c r="E11" i="111"/>
  <c r="G31" i="111"/>
  <c r="G46" i="111"/>
  <c r="G18" i="110"/>
  <c r="I21" i="110" s="1"/>
  <c r="F50" i="109"/>
  <c r="G47" i="109"/>
  <c r="F47" i="109"/>
  <c r="I17" i="108"/>
  <c r="E11" i="109"/>
  <c r="G31" i="109"/>
  <c r="G46" i="109"/>
  <c r="G50" i="109" s="1"/>
  <c r="G18" i="108"/>
  <c r="I21" i="108" s="1"/>
  <c r="E61" i="107"/>
  <c r="G57" i="107"/>
  <c r="I17" i="104"/>
  <c r="I23" i="104" s="1"/>
  <c r="I25" i="104" s="1"/>
  <c r="G58" i="105"/>
  <c r="G61" i="105" s="1"/>
  <c r="F58" i="105"/>
  <c r="F61" i="105" s="1"/>
  <c r="P24" i="104"/>
  <c r="K12" i="104" s="1"/>
  <c r="E61" i="103"/>
  <c r="G58" i="101"/>
  <c r="I17" i="100"/>
  <c r="F58" i="101"/>
  <c r="F61" i="101" s="1"/>
  <c r="G57" i="101"/>
  <c r="G61" i="101" s="1"/>
  <c r="G18" i="100"/>
  <c r="I21" i="100" s="1"/>
  <c r="G58" i="99"/>
  <c r="F58" i="99"/>
  <c r="F61" i="99" s="1"/>
  <c r="I17" i="98"/>
  <c r="I23" i="98" s="1"/>
  <c r="I25" i="98" s="1"/>
  <c r="G61" i="99"/>
  <c r="E11" i="99"/>
  <c r="E61" i="97"/>
  <c r="E11" i="97"/>
  <c r="E61" i="95"/>
  <c r="E11" i="95"/>
  <c r="G31" i="95"/>
  <c r="G57" i="95"/>
  <c r="G18" i="94"/>
  <c r="I21" i="94" s="1"/>
  <c r="F61" i="93"/>
  <c r="G58" i="93"/>
  <c r="F58" i="93"/>
  <c r="I17" i="92"/>
  <c r="G57" i="93"/>
  <c r="G18" i="92"/>
  <c r="I21" i="92" s="1"/>
  <c r="I17" i="90"/>
  <c r="G58" i="91"/>
  <c r="F58" i="91"/>
  <c r="F61" i="91"/>
  <c r="P24" i="90"/>
  <c r="K12" i="90" s="1"/>
  <c r="G57" i="91"/>
  <c r="G61" i="91" s="1"/>
  <c r="G18" i="90"/>
  <c r="I21" i="90" s="1"/>
  <c r="P16" i="90"/>
  <c r="P18" i="90" s="1"/>
  <c r="P20" i="90" s="1"/>
  <c r="G58" i="89"/>
  <c r="I17" i="88"/>
  <c r="I23" i="88" s="1"/>
  <c r="I25" i="88" s="1"/>
  <c r="F58" i="89"/>
  <c r="F57" i="89"/>
  <c r="F61" i="89" s="1"/>
  <c r="G57" i="89"/>
  <c r="G61" i="89" s="1"/>
  <c r="E11" i="85"/>
  <c r="G31" i="85"/>
  <c r="F57" i="83"/>
  <c r="G56" i="81"/>
  <c r="P16" i="80" s="1"/>
  <c r="P18" i="80" s="1"/>
  <c r="P20" i="80" s="1"/>
  <c r="F56" i="81"/>
  <c r="E56" i="81"/>
  <c r="P10" i="80" s="1"/>
  <c r="P12" i="80" s="1"/>
  <c r="P14" i="80" s="1"/>
  <c r="D56" i="81"/>
  <c r="G27" i="81"/>
  <c r="E27" i="81"/>
  <c r="D27" i="81"/>
  <c r="F11" i="81"/>
  <c r="F31" i="81" s="1"/>
  <c r="G19" i="80"/>
  <c r="P17" i="80"/>
  <c r="F17" i="80"/>
  <c r="P11" i="80"/>
  <c r="G10" i="80"/>
  <c r="E31" i="137" l="1"/>
  <c r="E61" i="87"/>
  <c r="I17" i="86" s="1"/>
  <c r="I23" i="86" s="1"/>
  <c r="I25" i="86" s="1"/>
  <c r="E61" i="85"/>
  <c r="F58" i="85" s="1"/>
  <c r="F61" i="85" s="1"/>
  <c r="E61" i="83"/>
  <c r="F58" i="83" s="1"/>
  <c r="F61" i="83" s="1"/>
  <c r="E57" i="81"/>
  <c r="G9" i="80"/>
  <c r="I11" i="80" s="1"/>
  <c r="I14" i="80" s="1"/>
  <c r="P24" i="80"/>
  <c r="K12" i="80" s="1"/>
  <c r="F57" i="81"/>
  <c r="D57" i="81"/>
  <c r="D61" i="81" s="1"/>
  <c r="E58" i="81" s="1"/>
  <c r="E31" i="105"/>
  <c r="E31" i="121"/>
  <c r="E31" i="83"/>
  <c r="E31" i="87"/>
  <c r="E31" i="117"/>
  <c r="E31" i="91"/>
  <c r="E31" i="107"/>
  <c r="D11" i="107"/>
  <c r="D31" i="107" s="1"/>
  <c r="D11" i="93"/>
  <c r="D31" i="93" s="1"/>
  <c r="E31" i="93"/>
  <c r="D11" i="89"/>
  <c r="D31" i="89" s="1"/>
  <c r="E31" i="89"/>
  <c r="D11" i="133"/>
  <c r="D31" i="133" s="1"/>
  <c r="E31" i="133"/>
  <c r="E31" i="103"/>
  <c r="E31" i="131"/>
  <c r="E30" i="159"/>
  <c r="D11" i="159"/>
  <c r="D30" i="159" s="1"/>
  <c r="I18" i="158"/>
  <c r="I21" i="158" s="1"/>
  <c r="D11" i="157"/>
  <c r="D30" i="157" s="1"/>
  <c r="E30" i="157"/>
  <c r="I12" i="156"/>
  <c r="I18" i="156" s="1"/>
  <c r="I21" i="156" s="1"/>
  <c r="G57" i="157"/>
  <c r="G60" i="157" s="1"/>
  <c r="F57" i="157"/>
  <c r="F60" i="157" s="1"/>
  <c r="D11" i="155"/>
  <c r="D30" i="155" s="1"/>
  <c r="E30" i="155"/>
  <c r="I18" i="154"/>
  <c r="I21" i="154" s="1"/>
  <c r="G57" i="153"/>
  <c r="G60" i="153" s="1"/>
  <c r="F57" i="153"/>
  <c r="F60" i="153" s="1"/>
  <c r="I12" i="152"/>
  <c r="I18" i="152" s="1"/>
  <c r="I21" i="152" s="1"/>
  <c r="I12" i="150"/>
  <c r="I18" i="150" s="1"/>
  <c r="I21" i="150" s="1"/>
  <c r="G57" i="151"/>
  <c r="G60" i="151" s="1"/>
  <c r="F57" i="151"/>
  <c r="F60" i="151" s="1"/>
  <c r="I18" i="148"/>
  <c r="I21" i="148" s="1"/>
  <c r="D11" i="149"/>
  <c r="D30" i="149" s="1"/>
  <c r="E30" i="149"/>
  <c r="E30" i="145"/>
  <c r="D11" i="145"/>
  <c r="D30" i="145" s="1"/>
  <c r="D11" i="143"/>
  <c r="D31" i="143" s="1"/>
  <c r="E31" i="143"/>
  <c r="I17" i="142"/>
  <c r="I23" i="142" s="1"/>
  <c r="I25" i="142" s="1"/>
  <c r="G58" i="143"/>
  <c r="G61" i="143" s="1"/>
  <c r="F58" i="143"/>
  <c r="F61" i="143" s="1"/>
  <c r="I28" i="140"/>
  <c r="I30" i="140" s="1"/>
  <c r="K30" i="140" s="1"/>
  <c r="K27" i="140"/>
  <c r="D11" i="141"/>
  <c r="D31" i="141" s="1"/>
  <c r="E31" i="141"/>
  <c r="G61" i="141"/>
  <c r="I17" i="138"/>
  <c r="I23" i="138" s="1"/>
  <c r="I25" i="138" s="1"/>
  <c r="G58" i="139"/>
  <c r="G61" i="139" s="1"/>
  <c r="F58" i="139"/>
  <c r="F61" i="139" s="1"/>
  <c r="I17" i="136"/>
  <c r="I23" i="136" s="1"/>
  <c r="I25" i="136" s="1"/>
  <c r="F58" i="137"/>
  <c r="F61" i="137" s="1"/>
  <c r="G58" i="137"/>
  <c r="G61" i="137" s="1"/>
  <c r="E31" i="135"/>
  <c r="D11" i="135"/>
  <c r="D31" i="135" s="1"/>
  <c r="G58" i="135"/>
  <c r="G61" i="135" s="1"/>
  <c r="I17" i="134"/>
  <c r="I23" i="134" s="1"/>
  <c r="I25" i="134" s="1"/>
  <c r="F58" i="135"/>
  <c r="F61" i="135" s="1"/>
  <c r="I17" i="132"/>
  <c r="I23" i="132" s="1"/>
  <c r="I25" i="132" s="1"/>
  <c r="G58" i="133"/>
  <c r="G61" i="133" s="1"/>
  <c r="F58" i="133"/>
  <c r="F61" i="133" s="1"/>
  <c r="I17" i="130"/>
  <c r="I23" i="130" s="1"/>
  <c r="I25" i="130" s="1"/>
  <c r="G58" i="131"/>
  <c r="G61" i="131" s="1"/>
  <c r="F58" i="131"/>
  <c r="F61" i="131" s="1"/>
  <c r="I28" i="128"/>
  <c r="I30" i="128" s="1"/>
  <c r="K30" i="128" s="1"/>
  <c r="K27" i="128"/>
  <c r="D11" i="127"/>
  <c r="D31" i="127" s="1"/>
  <c r="E31" i="127"/>
  <c r="F58" i="127"/>
  <c r="F61" i="127" s="1"/>
  <c r="I17" i="126"/>
  <c r="I23" i="126" s="1"/>
  <c r="I25" i="126" s="1"/>
  <c r="G58" i="127"/>
  <c r="G61" i="127" s="1"/>
  <c r="I28" i="124"/>
  <c r="I30" i="124" s="1"/>
  <c r="K27" i="124"/>
  <c r="E31" i="125"/>
  <c r="D11" i="125"/>
  <c r="D31" i="125" s="1"/>
  <c r="G47" i="123"/>
  <c r="G50" i="123" s="1"/>
  <c r="I17" i="122"/>
  <c r="I23" i="122" s="1"/>
  <c r="I25" i="122" s="1"/>
  <c r="F47" i="123"/>
  <c r="F50" i="123" s="1"/>
  <c r="I28" i="120"/>
  <c r="I30" i="120" s="1"/>
  <c r="K27" i="120"/>
  <c r="D11" i="119"/>
  <c r="D31" i="119" s="1"/>
  <c r="E31" i="119"/>
  <c r="I23" i="118"/>
  <c r="I25" i="118" s="1"/>
  <c r="I28" i="116"/>
  <c r="I30" i="116" s="1"/>
  <c r="K27" i="116"/>
  <c r="G50" i="115"/>
  <c r="F50" i="115"/>
  <c r="D11" i="115"/>
  <c r="D31" i="115" s="1"/>
  <c r="E31" i="115"/>
  <c r="F47" i="115"/>
  <c r="G47" i="115"/>
  <c r="I17" i="114"/>
  <c r="I23" i="114" s="1"/>
  <c r="I25" i="114" s="1"/>
  <c r="E31" i="113"/>
  <c r="D11" i="113"/>
  <c r="D31" i="113" s="1"/>
  <c r="G47" i="113"/>
  <c r="G50" i="113" s="1"/>
  <c r="F47" i="113"/>
  <c r="F50" i="113" s="1"/>
  <c r="I17" i="112"/>
  <c r="I23" i="112" s="1"/>
  <c r="I25" i="112" s="1"/>
  <c r="D11" i="111"/>
  <c r="D31" i="111" s="1"/>
  <c r="E31" i="111"/>
  <c r="F47" i="111"/>
  <c r="F50" i="111" s="1"/>
  <c r="G47" i="111"/>
  <c r="G50" i="111" s="1"/>
  <c r="I17" i="110"/>
  <c r="I23" i="110" s="1"/>
  <c r="I25" i="110" s="1"/>
  <c r="D11" i="109"/>
  <c r="D31" i="109" s="1"/>
  <c r="E31" i="109"/>
  <c r="I23" i="108"/>
  <c r="I25" i="108" s="1"/>
  <c r="G58" i="107"/>
  <c r="F58" i="107"/>
  <c r="F61" i="107" s="1"/>
  <c r="I17" i="106"/>
  <c r="I23" i="106" s="1"/>
  <c r="I25" i="106" s="1"/>
  <c r="G61" i="107"/>
  <c r="I28" i="104"/>
  <c r="K27" i="104"/>
  <c r="I17" i="102"/>
  <c r="I23" i="102" s="1"/>
  <c r="I25" i="102" s="1"/>
  <c r="G58" i="103"/>
  <c r="G61" i="103" s="1"/>
  <c r="F58" i="103"/>
  <c r="F61" i="103" s="1"/>
  <c r="I23" i="100"/>
  <c r="I25" i="100" s="1"/>
  <c r="I28" i="98"/>
  <c r="K27" i="98"/>
  <c r="E31" i="99"/>
  <c r="D11" i="99"/>
  <c r="D31" i="99" s="1"/>
  <c r="D11" i="97"/>
  <c r="D31" i="97" s="1"/>
  <c r="E31" i="97"/>
  <c r="F58" i="97"/>
  <c r="F61" i="97" s="1"/>
  <c r="G58" i="97"/>
  <c r="G61" i="97" s="1"/>
  <c r="I17" i="96"/>
  <c r="I23" i="96" s="1"/>
  <c r="I25" i="96" s="1"/>
  <c r="I17" i="94"/>
  <c r="I23" i="94" s="1"/>
  <c r="I25" i="94" s="1"/>
  <c r="G58" i="95"/>
  <c r="G61" i="95" s="1"/>
  <c r="F58" i="95"/>
  <c r="F61" i="95" s="1"/>
  <c r="D11" i="95"/>
  <c r="D31" i="95" s="1"/>
  <c r="E31" i="95"/>
  <c r="G61" i="93"/>
  <c r="I23" i="92"/>
  <c r="I25" i="92" s="1"/>
  <c r="I23" i="90"/>
  <c r="I25" i="90" s="1"/>
  <c r="K27" i="88"/>
  <c r="I28" i="88"/>
  <c r="F61" i="87"/>
  <c r="D11" i="85"/>
  <c r="D31" i="85" s="1"/>
  <c r="E31" i="85"/>
  <c r="E11" i="81"/>
  <c r="G31" i="81"/>
  <c r="G57" i="81"/>
  <c r="G18" i="80"/>
  <c r="I21" i="80" s="1"/>
  <c r="I21" i="77"/>
  <c r="P24" i="75"/>
  <c r="P24" i="72"/>
  <c r="G39" i="8"/>
  <c r="G31" i="8"/>
  <c r="G25" i="8"/>
  <c r="G16" i="8"/>
  <c r="G40" i="7"/>
  <c r="G33" i="7"/>
  <c r="G24" i="7"/>
  <c r="F46" i="5"/>
  <c r="F31" i="5"/>
  <c r="F24" i="5"/>
  <c r="F30" i="4"/>
  <c r="F21" i="4"/>
  <c r="F17" i="3"/>
  <c r="A9" i="1"/>
  <c r="G40" i="8" l="1"/>
  <c r="G9" i="3" s="1"/>
  <c r="F47" i="5"/>
  <c r="G58" i="85"/>
  <c r="G61" i="85" s="1"/>
  <c r="I17" i="84"/>
  <c r="I23" i="84" s="1"/>
  <c r="I25" i="84" s="1"/>
  <c r="I28" i="84" s="1"/>
  <c r="I30" i="84" s="1"/>
  <c r="K30" i="84" s="1"/>
  <c r="I17" i="82"/>
  <c r="I23" i="82" s="1"/>
  <c r="I25" i="82" s="1"/>
  <c r="I28" i="82" s="1"/>
  <c r="I30" i="82" s="1"/>
  <c r="K30" i="82" s="1"/>
  <c r="G58" i="83"/>
  <c r="G61" i="83" s="1"/>
  <c r="E61" i="81"/>
  <c r="G58" i="81" s="1"/>
  <c r="G61" i="81" s="1"/>
  <c r="I28" i="142"/>
  <c r="I30" i="142" s="1"/>
  <c r="K30" i="142" s="1"/>
  <c r="K27" i="142"/>
  <c r="I28" i="138"/>
  <c r="I30" i="138" s="1"/>
  <c r="K30" i="138" s="1"/>
  <c r="K27" i="138"/>
  <c r="I28" i="136"/>
  <c r="I30" i="136" s="1"/>
  <c r="K30" i="136" s="1"/>
  <c r="K27" i="136"/>
  <c r="I28" i="134"/>
  <c r="I30" i="134" s="1"/>
  <c r="K30" i="134" s="1"/>
  <c r="K27" i="134"/>
  <c r="I28" i="132"/>
  <c r="I30" i="132" s="1"/>
  <c r="K30" i="132" s="1"/>
  <c r="K27" i="132"/>
  <c r="I28" i="130"/>
  <c r="I30" i="130" s="1"/>
  <c r="K30" i="130" s="1"/>
  <c r="K27" i="130"/>
  <c r="I28" i="126"/>
  <c r="I30" i="126" s="1"/>
  <c r="K30" i="126" s="1"/>
  <c r="K27" i="126"/>
  <c r="I28" i="122"/>
  <c r="I30" i="122" s="1"/>
  <c r="K27" i="122"/>
  <c r="I28" i="118"/>
  <c r="I30" i="118" s="1"/>
  <c r="K27" i="118"/>
  <c r="K27" i="114"/>
  <c r="I28" i="114"/>
  <c r="I30" i="114" s="1"/>
  <c r="I28" i="112"/>
  <c r="I30" i="112" s="1"/>
  <c r="K27" i="112"/>
  <c r="K27" i="110"/>
  <c r="I28" i="110"/>
  <c r="I30" i="110" s="1"/>
  <c r="I28" i="108"/>
  <c r="I30" i="108" s="1"/>
  <c r="K27" i="108"/>
  <c r="I30" i="104"/>
  <c r="K30" i="104" s="1"/>
  <c r="I30" i="98"/>
  <c r="K30" i="98" s="1"/>
  <c r="H24" i="2"/>
  <c r="I30" i="88"/>
  <c r="K30" i="88" s="1"/>
  <c r="H19" i="2"/>
  <c r="I28" i="106"/>
  <c r="K27" i="106"/>
  <c r="I28" i="102"/>
  <c r="K27" i="102"/>
  <c r="I28" i="100"/>
  <c r="K27" i="100"/>
  <c r="I28" i="96"/>
  <c r="K27" i="96"/>
  <c r="I28" i="94"/>
  <c r="K27" i="94"/>
  <c r="I28" i="92"/>
  <c r="K27" i="92"/>
  <c r="I28" i="90"/>
  <c r="K27" i="90"/>
  <c r="I28" i="86"/>
  <c r="K27" i="86"/>
  <c r="D11" i="81"/>
  <c r="D31" i="81" s="1"/>
  <c r="E31" i="81"/>
  <c r="G41" i="8" l="1"/>
  <c r="I17" i="80"/>
  <c r="I23" i="80" s="1"/>
  <c r="I25" i="80" s="1"/>
  <c r="I28" i="80" s="1"/>
  <c r="H27" i="2" s="1"/>
  <c r="K27" i="84"/>
  <c r="H17" i="2"/>
  <c r="K27" i="82"/>
  <c r="H16" i="2"/>
  <c r="F58" i="81"/>
  <c r="F61" i="81" s="1"/>
  <c r="I30" i="106"/>
  <c r="K30" i="106" s="1"/>
  <c r="H28" i="2"/>
  <c r="I30" i="102"/>
  <c r="K30" i="102" s="1"/>
  <c r="H26" i="2"/>
  <c r="I30" i="100"/>
  <c r="K30" i="100" s="1"/>
  <c r="H25" i="2"/>
  <c r="I30" i="96"/>
  <c r="K30" i="96" s="1"/>
  <c r="H23" i="2"/>
  <c r="I30" i="94"/>
  <c r="K30" i="94" s="1"/>
  <c r="H22" i="2"/>
  <c r="I30" i="92"/>
  <c r="K30" i="92" s="1"/>
  <c r="H21" i="2"/>
  <c r="I30" i="90"/>
  <c r="K30" i="90" s="1"/>
  <c r="H20" i="2"/>
  <c r="I30" i="86"/>
  <c r="K30" i="86" s="1"/>
  <c r="H18" i="2"/>
  <c r="I30" i="75"/>
  <c r="I18" i="77"/>
  <c r="K12" i="75"/>
  <c r="I30" i="72"/>
  <c r="I14" i="72"/>
  <c r="K12" i="72"/>
  <c r="K27" i="72"/>
  <c r="I23" i="72"/>
  <c r="I25" i="72"/>
  <c r="I28" i="72" s="1"/>
  <c r="I21" i="72"/>
  <c r="I11" i="72"/>
  <c r="P20" i="72"/>
  <c r="D50" i="73"/>
  <c r="E50" i="73"/>
  <c r="F50" i="73"/>
  <c r="B31" i="2"/>
  <c r="K27" i="80" l="1"/>
  <c r="I30" i="80"/>
  <c r="K30" i="80" s="1"/>
  <c r="H15" i="2"/>
  <c r="E46" i="5"/>
  <c r="D46" i="5"/>
  <c r="A1" i="66" l="1"/>
  <c r="A3" i="2" l="1"/>
  <c r="A5" i="2"/>
  <c r="F12" i="77"/>
  <c r="G55" i="78"/>
  <c r="G7" i="77" s="1"/>
  <c r="F55" i="78"/>
  <c r="E55" i="78"/>
  <c r="D55" i="78"/>
  <c r="G26" i="78"/>
  <c r="E26" i="78"/>
  <c r="D26" i="78"/>
  <c r="F11" i="78"/>
  <c r="G30" i="78" s="1"/>
  <c r="A6" i="78"/>
  <c r="A4" i="78"/>
  <c r="G14" i="77"/>
  <c r="G8" i="77"/>
  <c r="O28" i="142" l="1"/>
  <c r="O28" i="140"/>
  <c r="O28" i="75"/>
  <c r="O28" i="118"/>
  <c r="O28" i="110"/>
  <c r="O28" i="104"/>
  <c r="O28" i="96"/>
  <c r="O28" i="70"/>
  <c r="O28" i="124"/>
  <c r="O28" i="102"/>
  <c r="O28" i="86"/>
  <c r="O28" i="82"/>
  <c r="O28" i="136"/>
  <c r="O28" i="122"/>
  <c r="O28" i="72"/>
  <c r="O28" i="92"/>
  <c r="O28" i="134"/>
  <c r="O28" i="120"/>
  <c r="O28" i="112"/>
  <c r="O28" i="98"/>
  <c r="O28" i="132"/>
  <c r="O28" i="88"/>
  <c r="O28" i="130"/>
  <c r="O28" i="108"/>
  <c r="O28" i="94"/>
  <c r="O28" i="3"/>
  <c r="O28" i="128"/>
  <c r="O28" i="114"/>
  <c r="O28" i="100"/>
  <c r="O28" i="84"/>
  <c r="O28" i="126"/>
  <c r="O28" i="106"/>
  <c r="O28" i="90"/>
  <c r="O28" i="80"/>
  <c r="O28" i="116"/>
  <c r="O28" i="138"/>
  <c r="E11" i="78"/>
  <c r="D11" i="78" s="1"/>
  <c r="D30" i="78" s="1"/>
  <c r="G56" i="78"/>
  <c r="D56" i="78"/>
  <c r="D60" i="78" s="1"/>
  <c r="E57" i="78" s="1"/>
  <c r="G13" i="77"/>
  <c r="I16" i="77" s="1"/>
  <c r="F30" i="78"/>
  <c r="E56" i="78"/>
  <c r="F56" i="78"/>
  <c r="I9" i="77"/>
  <c r="E30" i="78" l="1"/>
  <c r="E60" i="78"/>
  <c r="I12" i="77" s="1"/>
  <c r="F57" i="78" l="1"/>
  <c r="F60" i="78" s="1"/>
  <c r="G57" i="78"/>
  <c r="G60" i="78" s="1"/>
  <c r="B43" i="2"/>
  <c r="G56" i="76"/>
  <c r="P16" i="75" s="1"/>
  <c r="P18" i="75" s="1"/>
  <c r="P20" i="75" s="1"/>
  <c r="F56" i="76"/>
  <c r="E56" i="76"/>
  <c r="P10" i="75" s="1"/>
  <c r="D56" i="76"/>
  <c r="G27" i="76"/>
  <c r="E27" i="76"/>
  <c r="D27" i="76"/>
  <c r="F11" i="76"/>
  <c r="F31" i="76" s="1"/>
  <c r="A6" i="76"/>
  <c r="A4" i="76"/>
  <c r="G19" i="75"/>
  <c r="P17" i="75"/>
  <c r="F17" i="75"/>
  <c r="P11" i="75"/>
  <c r="G10" i="75"/>
  <c r="P17" i="72"/>
  <c r="A6" i="73"/>
  <c r="P11" i="72"/>
  <c r="A6" i="71"/>
  <c r="P17" i="70"/>
  <c r="E39" i="8"/>
  <c r="E11" i="76" l="1"/>
  <c r="D11" i="76" s="1"/>
  <c r="D31" i="76" s="1"/>
  <c r="G31" i="76"/>
  <c r="P12" i="75"/>
  <c r="P14" i="75" s="1"/>
  <c r="G9" i="75"/>
  <c r="I11" i="75" s="1"/>
  <c r="I14" i="75" s="1"/>
  <c r="F57" i="76"/>
  <c r="E57" i="76"/>
  <c r="D57" i="76"/>
  <c r="D61" i="76" s="1"/>
  <c r="E58" i="76" s="1"/>
  <c r="E61" i="76" s="1"/>
  <c r="I17" i="75" s="1"/>
  <c r="G57" i="76"/>
  <c r="G18" i="75"/>
  <c r="I21" i="75" s="1"/>
  <c r="D24" i="5"/>
  <c r="D30" i="4"/>
  <c r="P17" i="3"/>
  <c r="E31" i="76" l="1"/>
  <c r="I23" i="75"/>
  <c r="I25" i="75" s="1"/>
  <c r="I28" i="75" s="1"/>
  <c r="G58" i="76"/>
  <c r="G61" i="76" s="1"/>
  <c r="F58" i="76"/>
  <c r="F61" i="76" s="1"/>
  <c r="E24" i="7"/>
  <c r="E21" i="4"/>
  <c r="D21" i="4"/>
  <c r="K30" i="75" l="1"/>
  <c r="H43" i="2"/>
  <c r="K27" i="75"/>
  <c r="P11" i="70"/>
  <c r="G56" i="71"/>
  <c r="P16" i="70" s="1"/>
  <c r="P18" i="70" s="1"/>
  <c r="P20" i="70" s="1"/>
  <c r="G27" i="71"/>
  <c r="B14" i="2"/>
  <c r="F11" i="71"/>
  <c r="E11" i="71" s="1"/>
  <c r="F11" i="73"/>
  <c r="G31" i="73" s="1"/>
  <c r="G19" i="72"/>
  <c r="G10" i="72"/>
  <c r="A4" i="73"/>
  <c r="G45" i="73"/>
  <c r="F45" i="73"/>
  <c r="E45" i="73"/>
  <c r="P10" i="72" s="1"/>
  <c r="D45" i="73"/>
  <c r="G27" i="73"/>
  <c r="G18" i="72" s="1"/>
  <c r="E27" i="73"/>
  <c r="D27" i="73"/>
  <c r="F17" i="72"/>
  <c r="G9" i="72" l="1"/>
  <c r="P16" i="72"/>
  <c r="P18" i="72" s="1"/>
  <c r="P12" i="72"/>
  <c r="P14" i="72" s="1"/>
  <c r="G46" i="73"/>
  <c r="F46" i="73"/>
  <c r="E46" i="73"/>
  <c r="D46" i="73"/>
  <c r="E47" i="73" s="1"/>
  <c r="E11" i="73"/>
  <c r="F31" i="73"/>
  <c r="D23" i="69"/>
  <c r="F47" i="73" l="1"/>
  <c r="E31" i="73"/>
  <c r="D11" i="73"/>
  <c r="D31" i="73" s="1"/>
  <c r="P11" i="3"/>
  <c r="G47" i="73" l="1"/>
  <c r="G50" i="73" s="1"/>
  <c r="I17" i="72"/>
  <c r="F17" i="70" l="1"/>
  <c r="H31" i="2" l="1"/>
  <c r="D56" i="71"/>
  <c r="G19" i="70"/>
  <c r="I21" i="70" s="1"/>
  <c r="G18" i="70"/>
  <c r="G10" i="70"/>
  <c r="G57" i="71"/>
  <c r="D27" i="71"/>
  <c r="E27" i="71"/>
  <c r="G31" i="71"/>
  <c r="F11" i="4"/>
  <c r="E11" i="4" s="1"/>
  <c r="D11" i="4" s="1"/>
  <c r="F56" i="71"/>
  <c r="F57" i="71" s="1"/>
  <c r="E56" i="71"/>
  <c r="D26" i="69"/>
  <c r="G19" i="3"/>
  <c r="D25" i="8"/>
  <c r="E25" i="8"/>
  <c r="F25" i="8"/>
  <c r="D31" i="69"/>
  <c r="F39" i="8"/>
  <c r="F31" i="8"/>
  <c r="E31" i="8"/>
  <c r="D31" i="8"/>
  <c r="D16" i="8"/>
  <c r="D32" i="69"/>
  <c r="F40" i="7"/>
  <c r="E40" i="7"/>
  <c r="D40" i="7"/>
  <c r="E33" i="7"/>
  <c r="D33" i="7"/>
  <c r="D31" i="5"/>
  <c r="D47" i="5" s="1"/>
  <c r="E30" i="4"/>
  <c r="D40" i="8" l="1"/>
  <c r="E57" i="71"/>
  <c r="P10" i="70"/>
  <c r="P12" i="70" s="1"/>
  <c r="P14" i="70" s="1"/>
  <c r="P24" i="70" s="1"/>
  <c r="D57" i="71"/>
  <c r="F11" i="5"/>
  <c r="D33" i="69"/>
  <c r="G9" i="70"/>
  <c r="I11" i="70" s="1"/>
  <c r="I14" i="70" s="1"/>
  <c r="F31" i="71"/>
  <c r="K12" i="70" l="1"/>
  <c r="D41" i="8"/>
  <c r="E11" i="5"/>
  <c r="D11" i="5" s="1"/>
  <c r="G11" i="6"/>
  <c r="D61" i="71"/>
  <c r="E31" i="71"/>
  <c r="D11" i="71"/>
  <c r="D31" i="71" s="1"/>
  <c r="E16" i="8"/>
  <c r="D30" i="69"/>
  <c r="F16" i="8"/>
  <c r="E24" i="5"/>
  <c r="D29" i="69"/>
  <c r="D28" i="69"/>
  <c r="E31" i="5"/>
  <c r="F33" i="7"/>
  <c r="F24" i="7"/>
  <c r="D45" i="8" l="1"/>
  <c r="E42" i="8" s="1"/>
  <c r="F40" i="8"/>
  <c r="E58" i="71"/>
  <c r="G11" i="7"/>
  <c r="F11" i="6"/>
  <c r="E11" i="6" s="1"/>
  <c r="D11" i="6" s="1"/>
  <c r="E40" i="8"/>
  <c r="I11" i="3"/>
  <c r="I14" i="3" s="1"/>
  <c r="E47" i="5"/>
  <c r="D27" i="69"/>
  <c r="D40" i="69" s="1"/>
  <c r="L28" i="69" s="1"/>
  <c r="K28" i="69" s="1"/>
  <c r="E61" i="71" l="1"/>
  <c r="F58" i="71" s="1"/>
  <c r="F61" i="71" s="1"/>
  <c r="P10" i="3"/>
  <c r="P12" i="3" s="1"/>
  <c r="P14" i="3" s="1"/>
  <c r="F11" i="7"/>
  <c r="E11" i="7" s="1"/>
  <c r="D11" i="7" s="1"/>
  <c r="G11" i="8"/>
  <c r="F11" i="8" s="1"/>
  <c r="E11" i="8" s="1"/>
  <c r="D11" i="8" s="1"/>
  <c r="E41" i="8"/>
  <c r="E45" i="8" s="1"/>
  <c r="I17" i="3" s="1"/>
  <c r="P16" i="3"/>
  <c r="P18" i="3" s="1"/>
  <c r="P20" i="3" s="1"/>
  <c r="F41" i="8"/>
  <c r="G18" i="3"/>
  <c r="I21" i="3" s="1"/>
  <c r="G58" i="71" l="1"/>
  <c r="G61" i="71" s="1"/>
  <c r="I17" i="70"/>
  <c r="I23" i="70" s="1"/>
  <c r="I25" i="70" s="1"/>
  <c r="P24" i="3"/>
  <c r="K12" i="3" s="1"/>
  <c r="G42" i="8"/>
  <c r="G45" i="8" s="1"/>
  <c r="F42" i="8"/>
  <c r="F45" i="8" s="1"/>
  <c r="L27" i="69"/>
  <c r="K27" i="69" s="1"/>
  <c r="D41" i="69"/>
  <c r="L32" i="69"/>
  <c r="K32" i="69" s="1"/>
  <c r="L29" i="69"/>
  <c r="K29" i="69" s="1"/>
  <c r="L26" i="69"/>
  <c r="K26" i="69" s="1"/>
  <c r="L30" i="69"/>
  <c r="K30" i="69" s="1"/>
  <c r="L31" i="69"/>
  <c r="K31" i="69" s="1"/>
  <c r="L33" i="69"/>
  <c r="K33" i="69" s="1"/>
  <c r="I23" i="3"/>
  <c r="I25" i="3" s="1"/>
  <c r="K27" i="70" l="1"/>
  <c r="I28" i="70"/>
  <c r="I30" i="70" s="1"/>
  <c r="K30" i="70" s="1"/>
  <c r="I28" i="3"/>
  <c r="K27" i="3"/>
  <c r="H14" i="2" l="1"/>
  <c r="I30" i="3"/>
  <c r="K30" i="3" s="1"/>
  <c r="H11" i="2"/>
  <c r="H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790764AA-B805-425B-954D-1501A4A11131}">
      <text>
        <r>
          <rPr>
            <sz val="9"/>
            <color indexed="81"/>
            <rFont val="Tahoma"/>
            <family val="2"/>
          </rPr>
          <t xml:space="preserve">Increase or decrease this number if needed. </t>
        </r>
      </text>
    </comment>
    <comment ref="P10" authorId="0" shapeId="0" xr:uid="{D0929BD4-0593-4AC7-BD6A-8ABA034ACDAC}">
      <text>
        <r>
          <rPr>
            <sz val="9"/>
            <color indexed="81"/>
            <rFont val="Tahoma"/>
            <family val="2"/>
          </rPr>
          <t>This is taken from the current budget year that the entity is currently in and not what the entity is budgeting for the upcoming year.</t>
        </r>
      </text>
    </comment>
    <comment ref="P11" authorId="0" shapeId="0" xr:uid="{49E83832-8345-49B9-8548-3B556AAACD67}">
      <text>
        <r>
          <rPr>
            <sz val="9"/>
            <color indexed="81"/>
            <rFont val="Tahoma"/>
            <family val="2"/>
          </rPr>
          <t xml:space="preserve">This is taken from the current budget year that the entity is currently in and not what the entity is budgeting for the upcoming year.
</t>
        </r>
      </text>
    </comment>
    <comment ref="P14" authorId="0" shapeId="0" xr:uid="{A20148D3-691C-4B81-BD48-532DA5565928}">
      <text>
        <r>
          <rPr>
            <sz val="9"/>
            <color indexed="81"/>
            <rFont val="Tahoma"/>
            <family val="2"/>
          </rPr>
          <t>This max amount is using the current appropriation times the max 75%</t>
        </r>
      </text>
    </comment>
    <comment ref="P16" authorId="0" shapeId="0" xr:uid="{8E5AEBCE-6C65-48B2-9A84-4282BEED35CB}">
      <text>
        <r>
          <rPr>
            <sz val="9"/>
            <color indexed="81"/>
            <rFont val="Tahoma"/>
            <family val="2"/>
          </rPr>
          <t xml:space="preserve">This is taken from the ensuing budget year </t>
        </r>
      </text>
    </comment>
    <comment ref="P17" authorId="0" shapeId="0" xr:uid="{621BB5F8-CBDF-41E5-8DBC-F9B997425256}">
      <text>
        <r>
          <rPr>
            <sz val="9"/>
            <color indexed="81"/>
            <rFont val="Tahoma"/>
            <family val="2"/>
          </rPr>
          <t xml:space="preserve">This is taken from the ensuing budget year. </t>
        </r>
      </text>
    </comment>
    <comment ref="P20" authorId="0" shapeId="0" xr:uid="{2D4F1AC1-1ABA-4A57-8906-88D3E3060118}">
      <text>
        <r>
          <rPr>
            <sz val="9"/>
            <color indexed="81"/>
            <rFont val="Tahoma"/>
            <family val="2"/>
          </rPr>
          <t>This amount is using the ensuing appropriation times the max 75%</t>
        </r>
      </text>
    </comment>
    <comment ref="P24" authorId="0" shapeId="0" xr:uid="{1BE878F9-F7D5-497A-ABA6-0832F41F19F6}">
      <text>
        <r>
          <rPr>
            <sz val="9"/>
            <color indexed="81"/>
            <rFont val="Tahoma"/>
            <family val="2"/>
          </rPr>
          <t>The SAO Recommends reviewing both max cash reserve amounts in order to ensure compliance with N.D.C.C 57-15-27</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80BAAEA5-B651-4221-A71E-2BB1048B6648}">
      <text>
        <r>
          <rPr>
            <sz val="9"/>
            <color indexed="81"/>
            <rFont val="Tahoma"/>
            <family val="2"/>
          </rPr>
          <t>This cell is normally left blank.</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6267FD37-CA7E-4943-B280-456B0B83CBA0}">
      <text>
        <r>
          <rPr>
            <sz val="9"/>
            <color indexed="81"/>
            <rFont val="Tahoma"/>
            <family val="2"/>
          </rPr>
          <t xml:space="preserve">Increase this number if applicable. 
 </t>
        </r>
      </text>
    </comment>
    <comment ref="P10" authorId="0" shapeId="0" xr:uid="{5EB267B3-086A-454F-AC4E-6CA6EC794CAC}">
      <text>
        <r>
          <rPr>
            <sz val="9"/>
            <color indexed="81"/>
            <rFont val="Tahoma"/>
            <family val="2"/>
          </rPr>
          <t>This is taken from the current budget year that the entity is currently in and not what the entity is budgeting for the upcoming year.</t>
        </r>
      </text>
    </comment>
    <comment ref="P11" authorId="0" shapeId="0" xr:uid="{344BE6AD-44B2-4AE6-BCB1-5F2CB0645A66}">
      <text>
        <r>
          <rPr>
            <sz val="9"/>
            <color indexed="81"/>
            <rFont val="Tahoma"/>
            <family val="2"/>
          </rPr>
          <t xml:space="preserve">This is taken from the current budget year that the entity is currently in and not what the entity is budgeting for the upcoming year.
</t>
        </r>
      </text>
    </comment>
    <comment ref="P14" authorId="0" shapeId="0" xr:uid="{5CDBB5F7-058B-4620-AE6A-2AF58EFFF537}">
      <text>
        <r>
          <rPr>
            <sz val="9"/>
            <color indexed="81"/>
            <rFont val="Tahoma"/>
            <family val="2"/>
          </rPr>
          <t>This max amount is using the current appropriation times the max 75%</t>
        </r>
      </text>
    </comment>
    <comment ref="P16" authorId="0" shapeId="0" xr:uid="{FAE162CC-CBD1-4E17-B074-10BABB40D1A0}">
      <text>
        <r>
          <rPr>
            <sz val="9"/>
            <color indexed="81"/>
            <rFont val="Tahoma"/>
            <family val="2"/>
          </rPr>
          <t xml:space="preserve">This is taken from the ensuing budget year </t>
        </r>
      </text>
    </comment>
    <comment ref="I17" authorId="0" shapeId="0" xr:uid="{A476E964-69BB-4EC4-AD5E-774F9F4B1903}">
      <text>
        <r>
          <rPr>
            <sz val="9"/>
            <color indexed="81"/>
            <rFont val="Tahoma"/>
            <family val="2"/>
          </rPr>
          <t xml:space="preserve">Update this if Note 2 option is used. 
</t>
        </r>
      </text>
    </comment>
    <comment ref="P17" authorId="0" shapeId="0" xr:uid="{2CE1CBC3-3A94-4479-9567-18A23F75CB6F}">
      <text>
        <r>
          <rPr>
            <sz val="9"/>
            <color indexed="81"/>
            <rFont val="Tahoma"/>
            <family val="2"/>
          </rPr>
          <t xml:space="preserve">This is taken from the ensuing budget year. </t>
        </r>
      </text>
    </comment>
    <comment ref="P20" authorId="0" shapeId="0" xr:uid="{78CBFD0D-C48A-4058-9FA9-4A83CF66F60A}">
      <text>
        <r>
          <rPr>
            <sz val="9"/>
            <color indexed="81"/>
            <rFont val="Tahoma"/>
            <family val="2"/>
          </rPr>
          <t>This amount is using the ensuing appropriation times the max 75%</t>
        </r>
      </text>
    </comment>
    <comment ref="P24" authorId="0" shapeId="0" xr:uid="{67A017F0-5F97-428A-B2F6-EAFB033AE040}">
      <text>
        <r>
          <rPr>
            <sz val="9"/>
            <color indexed="81"/>
            <rFont val="Tahoma"/>
            <family val="2"/>
          </rPr>
          <t>The SAO Recommends reviewing both max cash reserve amounts in order to ensure compliance with N.D.C.C 57-15-27</t>
        </r>
      </text>
    </comment>
    <comment ref="K30" authorId="0" shapeId="0" xr:uid="{789F12D8-41C4-4137-937C-B3A17C891B3D}">
      <text>
        <r>
          <rPr>
            <sz val="9"/>
            <color indexed="81"/>
            <rFont val="Tahoma"/>
            <family val="2"/>
          </rPr>
          <t>Delete Box if Max Levy is not applicable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985C34B9-5001-453B-AA9A-DE44E381A913}">
      <text>
        <r>
          <rPr>
            <sz val="9"/>
            <color indexed="81"/>
            <rFont val="Tahoma"/>
            <family val="2"/>
          </rPr>
          <t>This cell is normally left blank.</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B6A42196-B42E-42F8-8971-03BBFA7F1B50}">
      <text>
        <r>
          <rPr>
            <sz val="9"/>
            <color indexed="81"/>
            <rFont val="Tahoma"/>
            <family val="2"/>
          </rPr>
          <t xml:space="preserve">Increase this number if applicable. 
 </t>
        </r>
      </text>
    </comment>
    <comment ref="P10" authorId="0" shapeId="0" xr:uid="{9C2230DC-2BC7-4E6C-8CB6-4F9608375A61}">
      <text>
        <r>
          <rPr>
            <sz val="9"/>
            <color indexed="81"/>
            <rFont val="Tahoma"/>
            <family val="2"/>
          </rPr>
          <t>This is taken from the current budget year that the entity is currently in and not what the entity is budgeting for the upcoming year.</t>
        </r>
      </text>
    </comment>
    <comment ref="P11" authorId="0" shapeId="0" xr:uid="{15403523-632C-4E29-AAE3-E9137B11469E}">
      <text>
        <r>
          <rPr>
            <sz val="9"/>
            <color indexed="81"/>
            <rFont val="Tahoma"/>
            <family val="2"/>
          </rPr>
          <t xml:space="preserve">This is taken from the current budget year that the entity is currently in and not what the entity is budgeting for the upcoming year.
</t>
        </r>
      </text>
    </comment>
    <comment ref="P14" authorId="0" shapeId="0" xr:uid="{93D12C7D-9B5C-48D9-8CFB-5E5BA50BA6C7}">
      <text>
        <r>
          <rPr>
            <sz val="9"/>
            <color indexed="81"/>
            <rFont val="Tahoma"/>
            <family val="2"/>
          </rPr>
          <t>This max amount is using the current appropriation times the max 75%</t>
        </r>
      </text>
    </comment>
    <comment ref="P16" authorId="0" shapeId="0" xr:uid="{5A69EC28-1CEE-4401-85D6-63D41215A373}">
      <text>
        <r>
          <rPr>
            <sz val="9"/>
            <color indexed="81"/>
            <rFont val="Tahoma"/>
            <family val="2"/>
          </rPr>
          <t xml:space="preserve">This is taken from the ensuing budget year </t>
        </r>
      </text>
    </comment>
    <comment ref="I17" authorId="0" shapeId="0" xr:uid="{7949BBA2-858A-4670-834E-ACD073EE12E7}">
      <text>
        <r>
          <rPr>
            <sz val="9"/>
            <color indexed="81"/>
            <rFont val="Tahoma"/>
            <family val="2"/>
          </rPr>
          <t xml:space="preserve">Update this if Note 2 option is used. 
</t>
        </r>
      </text>
    </comment>
    <comment ref="P17" authorId="0" shapeId="0" xr:uid="{E512AF52-0743-4F73-A6FE-53743579772F}">
      <text>
        <r>
          <rPr>
            <sz val="9"/>
            <color indexed="81"/>
            <rFont val="Tahoma"/>
            <family val="2"/>
          </rPr>
          <t xml:space="preserve">This is taken from the ensuing budget year. </t>
        </r>
      </text>
    </comment>
    <comment ref="P20" authorId="0" shapeId="0" xr:uid="{1674D493-62C1-4C4E-8CF1-D59080A3B8CE}">
      <text>
        <r>
          <rPr>
            <sz val="9"/>
            <color indexed="81"/>
            <rFont val="Tahoma"/>
            <family val="2"/>
          </rPr>
          <t>This amount is using the ensuing appropriation times the max 75%</t>
        </r>
      </text>
    </comment>
    <comment ref="P24" authorId="0" shapeId="0" xr:uid="{2247E4CF-138F-46F6-8034-8E6698466623}">
      <text>
        <r>
          <rPr>
            <sz val="9"/>
            <color indexed="81"/>
            <rFont val="Tahoma"/>
            <family val="2"/>
          </rPr>
          <t>The SAO Recommends reviewing both max cash reserve amounts in order to ensure compliance with N.D.C.C 57-15-27</t>
        </r>
      </text>
    </comment>
    <comment ref="K30" authorId="0" shapeId="0" xr:uid="{52CBFE49-208A-4E82-B4D6-B7F401BF3053}">
      <text>
        <r>
          <rPr>
            <sz val="9"/>
            <color indexed="81"/>
            <rFont val="Tahoma"/>
            <family val="2"/>
          </rPr>
          <t>Delete Box if Max Levy is not applicable</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938E57FD-1BB7-4A81-938F-24F5B6F07592}">
      <text>
        <r>
          <rPr>
            <sz val="9"/>
            <color indexed="81"/>
            <rFont val="Tahoma"/>
            <family val="2"/>
          </rPr>
          <t>This cell is normally left blank.</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969B8062-3DD3-4057-A1D4-B162296B6FDD}">
      <text>
        <r>
          <rPr>
            <sz val="9"/>
            <color indexed="81"/>
            <rFont val="Tahoma"/>
            <family val="2"/>
          </rPr>
          <t xml:space="preserve">Increase this number if applicable. 
 </t>
        </r>
      </text>
    </comment>
    <comment ref="P10" authorId="0" shapeId="0" xr:uid="{A566C3A7-752A-41C5-96A8-08A50D82C6A4}">
      <text>
        <r>
          <rPr>
            <sz val="9"/>
            <color indexed="81"/>
            <rFont val="Tahoma"/>
            <family val="2"/>
          </rPr>
          <t>This is taken from the current budget year that the entity is currently in and not what the entity is budgeting for the upcoming year.</t>
        </r>
      </text>
    </comment>
    <comment ref="P11" authorId="0" shapeId="0" xr:uid="{E00EB42A-06F2-4455-B2ED-EFFF9107CC45}">
      <text>
        <r>
          <rPr>
            <sz val="9"/>
            <color indexed="81"/>
            <rFont val="Tahoma"/>
            <family val="2"/>
          </rPr>
          <t xml:space="preserve">This is taken from the current budget year that the entity is currently in and not what the entity is budgeting for the upcoming year.
</t>
        </r>
      </text>
    </comment>
    <comment ref="P14" authorId="0" shapeId="0" xr:uid="{E6827F1E-C259-4B37-BA45-73BEC16D5023}">
      <text>
        <r>
          <rPr>
            <sz val="9"/>
            <color indexed="81"/>
            <rFont val="Tahoma"/>
            <family val="2"/>
          </rPr>
          <t>This max amount is using the current appropriation times the max 75%</t>
        </r>
      </text>
    </comment>
    <comment ref="P16" authorId="0" shapeId="0" xr:uid="{0EBC7C64-EDFD-467B-991B-A849B107FB70}">
      <text>
        <r>
          <rPr>
            <sz val="9"/>
            <color indexed="81"/>
            <rFont val="Tahoma"/>
            <family val="2"/>
          </rPr>
          <t xml:space="preserve">This is taken from the ensuing budget year </t>
        </r>
      </text>
    </comment>
    <comment ref="I17" authorId="0" shapeId="0" xr:uid="{C744C96C-4E15-43D8-A107-46AA9C72AFD3}">
      <text>
        <r>
          <rPr>
            <sz val="9"/>
            <color indexed="81"/>
            <rFont val="Tahoma"/>
            <family val="2"/>
          </rPr>
          <t xml:space="preserve">Update this if Note 2 option is used. 
</t>
        </r>
      </text>
    </comment>
    <comment ref="P17" authorId="0" shapeId="0" xr:uid="{295224C2-F919-4C37-ACA9-36FA6D9696E4}">
      <text>
        <r>
          <rPr>
            <sz val="9"/>
            <color indexed="81"/>
            <rFont val="Tahoma"/>
            <family val="2"/>
          </rPr>
          <t xml:space="preserve">This is taken from the ensuing budget year. </t>
        </r>
      </text>
    </comment>
    <comment ref="P20" authorId="0" shapeId="0" xr:uid="{3F1A47BB-725F-47F8-8AAF-AE59D70D5650}">
      <text>
        <r>
          <rPr>
            <sz val="9"/>
            <color indexed="81"/>
            <rFont val="Tahoma"/>
            <family val="2"/>
          </rPr>
          <t>This amount is using the ensuing appropriation times the max 75%</t>
        </r>
      </text>
    </comment>
    <comment ref="P24" authorId="0" shapeId="0" xr:uid="{506E2F15-5B5E-474E-BF38-CC100854B636}">
      <text>
        <r>
          <rPr>
            <sz val="9"/>
            <color indexed="81"/>
            <rFont val="Tahoma"/>
            <family val="2"/>
          </rPr>
          <t>The SAO Recommends reviewing both max cash reserve amounts in order to ensure compliance with N.D.C.C 57-15-27</t>
        </r>
      </text>
    </comment>
    <comment ref="K30" authorId="0" shapeId="0" xr:uid="{8241E905-24E9-4F6F-8309-FEE3DB478F38}">
      <text>
        <r>
          <rPr>
            <sz val="9"/>
            <color indexed="81"/>
            <rFont val="Tahoma"/>
            <family val="2"/>
          </rPr>
          <t>Delete Box if Max Levy is not applicable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D5798758-3C53-4884-B610-64AA50C5F4DB}">
      <text>
        <r>
          <rPr>
            <sz val="9"/>
            <color indexed="81"/>
            <rFont val="Tahoma"/>
            <family val="2"/>
          </rPr>
          <t>This cell is normally left blank.</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A8EA9E5E-C083-4FFE-8295-26A8B95E0978}">
      <text>
        <r>
          <rPr>
            <sz val="9"/>
            <color indexed="81"/>
            <rFont val="Tahoma"/>
            <family val="2"/>
          </rPr>
          <t xml:space="preserve">Increase this number if applicable. 
 </t>
        </r>
      </text>
    </comment>
    <comment ref="P10" authorId="0" shapeId="0" xr:uid="{4C3104BB-9ECC-4BF7-A154-E1D8C6D0168E}">
      <text>
        <r>
          <rPr>
            <sz val="9"/>
            <color indexed="81"/>
            <rFont val="Tahoma"/>
            <family val="2"/>
          </rPr>
          <t>This is taken from the current budget year that the entity is currently in and not what the entity is budgeting for the upcoming year.</t>
        </r>
      </text>
    </comment>
    <comment ref="P11" authorId="0" shapeId="0" xr:uid="{2FED4FC8-E04C-4904-8A07-C0E93D3A4601}">
      <text>
        <r>
          <rPr>
            <sz val="9"/>
            <color indexed="81"/>
            <rFont val="Tahoma"/>
            <family val="2"/>
          </rPr>
          <t xml:space="preserve">This is taken from the current budget year that the entity is currently in and not what the entity is budgeting for the upcoming year.
</t>
        </r>
      </text>
    </comment>
    <comment ref="P14" authorId="0" shapeId="0" xr:uid="{57A3002F-7EFB-4DEC-9792-2FDD8382F5A7}">
      <text>
        <r>
          <rPr>
            <sz val="9"/>
            <color indexed="81"/>
            <rFont val="Tahoma"/>
            <family val="2"/>
          </rPr>
          <t>This max amount is using the current appropriation times the max 75%</t>
        </r>
      </text>
    </comment>
    <comment ref="P16" authorId="0" shapeId="0" xr:uid="{BD4BFBE0-31D9-4893-8ECB-18FBA1D002C4}">
      <text>
        <r>
          <rPr>
            <sz val="9"/>
            <color indexed="81"/>
            <rFont val="Tahoma"/>
            <family val="2"/>
          </rPr>
          <t xml:space="preserve">This is taken from the ensuing budget year </t>
        </r>
      </text>
    </comment>
    <comment ref="I17" authorId="0" shapeId="0" xr:uid="{8ECAACE0-7221-4407-8941-89DEE3FB1DE6}">
      <text>
        <r>
          <rPr>
            <sz val="9"/>
            <color indexed="81"/>
            <rFont val="Tahoma"/>
            <family val="2"/>
          </rPr>
          <t xml:space="preserve">Update this if Note 2 option is used. 
</t>
        </r>
      </text>
    </comment>
    <comment ref="P17" authorId="0" shapeId="0" xr:uid="{C59C8EDD-24A5-4C0A-A94B-530561E0AB79}">
      <text>
        <r>
          <rPr>
            <sz val="9"/>
            <color indexed="81"/>
            <rFont val="Tahoma"/>
            <family val="2"/>
          </rPr>
          <t xml:space="preserve">This is taken from the ensuing budget year. </t>
        </r>
      </text>
    </comment>
    <comment ref="P20" authorId="0" shapeId="0" xr:uid="{F1E309F6-4C01-427A-B75D-947488D2272A}">
      <text>
        <r>
          <rPr>
            <sz val="9"/>
            <color indexed="81"/>
            <rFont val="Tahoma"/>
            <family val="2"/>
          </rPr>
          <t>This amount is using the ensuing appropriation times the max 75%</t>
        </r>
      </text>
    </comment>
    <comment ref="P24" authorId="0" shapeId="0" xr:uid="{F735E1E6-9DE6-467D-A750-1EE4EBCDA609}">
      <text>
        <r>
          <rPr>
            <sz val="9"/>
            <color indexed="81"/>
            <rFont val="Tahoma"/>
            <family val="2"/>
          </rPr>
          <t>The SAO Recommends reviewing both max cash reserve amounts in order to ensure compliance with N.D.C.C 57-15-27</t>
        </r>
      </text>
    </comment>
    <comment ref="K30" authorId="0" shapeId="0" xr:uid="{F995F005-3893-4493-8223-897A344EBD1A}">
      <text>
        <r>
          <rPr>
            <sz val="9"/>
            <color indexed="81"/>
            <rFont val="Tahoma"/>
            <family val="2"/>
          </rPr>
          <t>Delete Box if Max Levy is not applicable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0C046DBF-A8BA-4E81-ADE4-D47457F5381C}">
      <text>
        <r>
          <rPr>
            <sz val="9"/>
            <color indexed="81"/>
            <rFont val="Tahoma"/>
            <family val="2"/>
          </rPr>
          <t>This cell is normally left blank.</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7B49573C-20D6-4869-9929-1FB6E22BE427}">
      <text>
        <r>
          <rPr>
            <sz val="9"/>
            <color indexed="81"/>
            <rFont val="Tahoma"/>
            <family val="2"/>
          </rPr>
          <t xml:space="preserve">Increase this number if applicable. 
 </t>
        </r>
      </text>
    </comment>
    <comment ref="P10" authorId="0" shapeId="0" xr:uid="{8556F1CC-A7F0-431B-BDD5-E7BF957CACFC}">
      <text>
        <r>
          <rPr>
            <sz val="9"/>
            <color indexed="81"/>
            <rFont val="Tahoma"/>
            <family val="2"/>
          </rPr>
          <t>This is taken from the current budget year that the entity is currently in and not what the entity is budgeting for the upcoming year.</t>
        </r>
      </text>
    </comment>
    <comment ref="P11" authorId="0" shapeId="0" xr:uid="{ACEBAB82-29B8-442C-85E1-341EED580093}">
      <text>
        <r>
          <rPr>
            <sz val="9"/>
            <color indexed="81"/>
            <rFont val="Tahoma"/>
            <family val="2"/>
          </rPr>
          <t xml:space="preserve">This is taken from the current budget year that the entity is currently in and not what the entity is budgeting for the upcoming year.
</t>
        </r>
      </text>
    </comment>
    <comment ref="P14" authorId="0" shapeId="0" xr:uid="{41B9A73C-655D-4BF2-838C-69D964407417}">
      <text>
        <r>
          <rPr>
            <sz val="9"/>
            <color indexed="81"/>
            <rFont val="Tahoma"/>
            <family val="2"/>
          </rPr>
          <t>This max amount is using the current appropriation times the max 75%</t>
        </r>
      </text>
    </comment>
    <comment ref="P16" authorId="0" shapeId="0" xr:uid="{815CD131-7F79-4130-BFE6-71D3544845B9}">
      <text>
        <r>
          <rPr>
            <sz val="9"/>
            <color indexed="81"/>
            <rFont val="Tahoma"/>
            <family val="2"/>
          </rPr>
          <t xml:space="preserve">This is taken from the ensuing budget year </t>
        </r>
      </text>
    </comment>
    <comment ref="I17" authorId="0" shapeId="0" xr:uid="{5B333765-D04F-49F6-8E0F-E0815B9347BC}">
      <text>
        <r>
          <rPr>
            <sz val="9"/>
            <color indexed="81"/>
            <rFont val="Tahoma"/>
            <family val="2"/>
          </rPr>
          <t xml:space="preserve">Update this if Note 2 option is used. 
</t>
        </r>
      </text>
    </comment>
    <comment ref="P17" authorId="0" shapeId="0" xr:uid="{E8649C26-1C4D-4A9F-AF6F-C6685BB693C0}">
      <text>
        <r>
          <rPr>
            <sz val="9"/>
            <color indexed="81"/>
            <rFont val="Tahoma"/>
            <family val="2"/>
          </rPr>
          <t xml:space="preserve">This is taken from the ensuing budget year. </t>
        </r>
      </text>
    </comment>
    <comment ref="P20" authorId="0" shapeId="0" xr:uid="{87D89065-396C-4A07-BAB0-68EF28F5A3D9}">
      <text>
        <r>
          <rPr>
            <sz val="9"/>
            <color indexed="81"/>
            <rFont val="Tahoma"/>
            <family val="2"/>
          </rPr>
          <t>This amount is using the ensuing appropriation times the max 75%</t>
        </r>
      </text>
    </comment>
    <comment ref="P24" authorId="0" shapeId="0" xr:uid="{20C24AE5-DB27-4FA3-B2DC-512262F8924B}">
      <text>
        <r>
          <rPr>
            <sz val="9"/>
            <color indexed="81"/>
            <rFont val="Tahoma"/>
            <family val="2"/>
          </rPr>
          <t>The SAO Recommends reviewing both max cash reserve amounts in order to ensure compliance with N.D.C.C 57-15-27</t>
        </r>
      </text>
    </comment>
    <comment ref="K30" authorId="0" shapeId="0" xr:uid="{08F5E398-9DB0-4ACC-99BA-17DC18D7D71A}">
      <text>
        <r>
          <rPr>
            <sz val="9"/>
            <color indexed="81"/>
            <rFont val="Tahoma"/>
            <family val="2"/>
          </rPr>
          <t>Delete Box if Max Levy is not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13" authorId="0" shapeId="0" xr:uid="{5637C48B-4483-40D6-B931-7FA0C84F4B7A}">
      <text>
        <r>
          <rPr>
            <sz val="9"/>
            <color indexed="81"/>
            <rFont val="Tahoma"/>
            <family val="2"/>
          </rPr>
          <t>This cell is normally left blank.</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226A2935-A2C7-48C7-A8E6-BA24A502637A}">
      <text>
        <r>
          <rPr>
            <sz val="9"/>
            <color indexed="81"/>
            <rFont val="Tahoma"/>
            <family val="2"/>
          </rPr>
          <t>This cell is normally left blank.</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1144F404-7252-42D5-A5BB-EF98195A4373}">
      <text>
        <r>
          <rPr>
            <sz val="9"/>
            <color indexed="81"/>
            <rFont val="Tahoma"/>
            <family val="2"/>
          </rPr>
          <t xml:space="preserve">Increase this number if applicable. 
 </t>
        </r>
      </text>
    </comment>
    <comment ref="P10" authorId="0" shapeId="0" xr:uid="{B8B52FFC-4F43-4E38-B2C7-6554D7438913}">
      <text>
        <r>
          <rPr>
            <sz val="9"/>
            <color indexed="81"/>
            <rFont val="Tahoma"/>
            <family val="2"/>
          </rPr>
          <t>This is taken from the current budget year that the entity is currently in and not what the entity is budgeting for the upcoming year.</t>
        </r>
      </text>
    </comment>
    <comment ref="P11" authorId="0" shapeId="0" xr:uid="{C6A70026-3422-4B37-A222-FD0B4FD6B598}">
      <text>
        <r>
          <rPr>
            <sz val="9"/>
            <color indexed="81"/>
            <rFont val="Tahoma"/>
            <family val="2"/>
          </rPr>
          <t xml:space="preserve">This is taken from the current budget year that the entity is currently in and not what the entity is budgeting for the upcoming year.
</t>
        </r>
      </text>
    </comment>
    <comment ref="P14" authorId="0" shapeId="0" xr:uid="{13CBFDEE-04DC-436A-9B93-561661C1FC75}">
      <text>
        <r>
          <rPr>
            <sz val="9"/>
            <color indexed="81"/>
            <rFont val="Tahoma"/>
            <family val="2"/>
          </rPr>
          <t>This max amount is using the current appropriation times the max 75%</t>
        </r>
      </text>
    </comment>
    <comment ref="P16" authorId="0" shapeId="0" xr:uid="{7A18EAA6-ADA7-44E6-AA89-7032FEAD1DF0}">
      <text>
        <r>
          <rPr>
            <sz val="9"/>
            <color indexed="81"/>
            <rFont val="Tahoma"/>
            <family val="2"/>
          </rPr>
          <t xml:space="preserve">This is taken from the ensuing budget year </t>
        </r>
      </text>
    </comment>
    <comment ref="I17" authorId="0" shapeId="0" xr:uid="{E1C04672-6FFC-4E83-90E3-4FD450C40C01}">
      <text>
        <r>
          <rPr>
            <sz val="9"/>
            <color indexed="81"/>
            <rFont val="Tahoma"/>
            <family val="2"/>
          </rPr>
          <t xml:space="preserve">Update this if Note 2 option is used. 
</t>
        </r>
      </text>
    </comment>
    <comment ref="P17" authorId="0" shapeId="0" xr:uid="{490BD5F8-17A2-4299-93A8-05F6DD2056E7}">
      <text>
        <r>
          <rPr>
            <sz val="9"/>
            <color indexed="81"/>
            <rFont val="Tahoma"/>
            <family val="2"/>
          </rPr>
          <t xml:space="preserve">This is taken from the ensuing budget year. </t>
        </r>
      </text>
    </comment>
    <comment ref="P20" authorId="0" shapeId="0" xr:uid="{5BB1A8F4-548E-42C7-A938-0BCA885766DA}">
      <text>
        <r>
          <rPr>
            <sz val="9"/>
            <color indexed="81"/>
            <rFont val="Tahoma"/>
            <family val="2"/>
          </rPr>
          <t>This amount is using the ensuing appropriation times the max 75%</t>
        </r>
      </text>
    </comment>
    <comment ref="P24" authorId="0" shapeId="0" xr:uid="{A0154FE7-7DA2-4BA2-A87A-BBCD95BDC293}">
      <text>
        <r>
          <rPr>
            <sz val="9"/>
            <color indexed="81"/>
            <rFont val="Tahoma"/>
            <family val="2"/>
          </rPr>
          <t>The SAO Recommends reviewing both max cash reserve amounts in order to ensure compliance with N.D.C.C 57-15-27</t>
        </r>
      </text>
    </comment>
    <comment ref="K30" authorId="0" shapeId="0" xr:uid="{33900B58-0659-4ABB-873E-11E936639943}">
      <text>
        <r>
          <rPr>
            <sz val="9"/>
            <color indexed="81"/>
            <rFont val="Tahoma"/>
            <family val="2"/>
          </rPr>
          <t>Delete Box if Max Levy is not applicable</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9903552B-BC5F-4E94-83E2-6EBCD51213DE}">
      <text>
        <r>
          <rPr>
            <sz val="9"/>
            <color indexed="81"/>
            <rFont val="Tahoma"/>
            <family val="2"/>
          </rPr>
          <t>This cell is normally left blank.</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86498FB3-2EF4-4735-9966-6BFE82EC51FE}">
      <text>
        <r>
          <rPr>
            <sz val="9"/>
            <color indexed="81"/>
            <rFont val="Tahoma"/>
            <family val="2"/>
          </rPr>
          <t xml:space="preserve">Increase this number if applicable. 
 </t>
        </r>
      </text>
    </comment>
    <comment ref="P10" authorId="0" shapeId="0" xr:uid="{4219BFC6-9608-4871-8AE0-890B19C2C608}">
      <text>
        <r>
          <rPr>
            <sz val="9"/>
            <color indexed="81"/>
            <rFont val="Tahoma"/>
            <family val="2"/>
          </rPr>
          <t>This is taken from the current budget year that the entity is currently in and not what the entity is budgeting for the upcoming year.</t>
        </r>
      </text>
    </comment>
    <comment ref="P11" authorId="0" shapeId="0" xr:uid="{5B678BDC-DE7B-4826-B002-1A820DE44E69}">
      <text>
        <r>
          <rPr>
            <sz val="9"/>
            <color indexed="81"/>
            <rFont val="Tahoma"/>
            <family val="2"/>
          </rPr>
          <t xml:space="preserve">This is taken from the current budget year that the entity is currently in and not what the entity is budgeting for the upcoming year.
</t>
        </r>
      </text>
    </comment>
    <comment ref="P14" authorId="0" shapeId="0" xr:uid="{42C2FE5E-0247-4E06-ACC5-05783C7804E7}">
      <text>
        <r>
          <rPr>
            <sz val="9"/>
            <color indexed="81"/>
            <rFont val="Tahoma"/>
            <family val="2"/>
          </rPr>
          <t>This max amount is using the current appropriation times the max 75%</t>
        </r>
      </text>
    </comment>
    <comment ref="P16" authorId="0" shapeId="0" xr:uid="{5327139D-24FE-40DC-B505-5B887B99D26A}">
      <text>
        <r>
          <rPr>
            <sz val="9"/>
            <color indexed="81"/>
            <rFont val="Tahoma"/>
            <family val="2"/>
          </rPr>
          <t xml:space="preserve">This is taken from the ensuing budget year </t>
        </r>
      </text>
    </comment>
    <comment ref="I17" authorId="0" shapeId="0" xr:uid="{502419BD-9B59-42AF-9AB8-CB9ACFA4BE4E}">
      <text>
        <r>
          <rPr>
            <sz val="9"/>
            <color indexed="81"/>
            <rFont val="Tahoma"/>
            <family val="2"/>
          </rPr>
          <t xml:space="preserve">Update this if Note 2 option is used. 
</t>
        </r>
      </text>
    </comment>
    <comment ref="P17" authorId="0" shapeId="0" xr:uid="{5F28C083-84A5-4DC4-AC8D-49EB7E02A068}">
      <text>
        <r>
          <rPr>
            <sz val="9"/>
            <color indexed="81"/>
            <rFont val="Tahoma"/>
            <family val="2"/>
          </rPr>
          <t xml:space="preserve">This is taken from the ensuing budget year. </t>
        </r>
      </text>
    </comment>
    <comment ref="P20" authorId="0" shapeId="0" xr:uid="{DD136C6D-BB9B-43BF-AA03-1584A492372E}">
      <text>
        <r>
          <rPr>
            <sz val="9"/>
            <color indexed="81"/>
            <rFont val="Tahoma"/>
            <family val="2"/>
          </rPr>
          <t>This amount is using the ensuing appropriation times the max 75%</t>
        </r>
      </text>
    </comment>
    <comment ref="P24" authorId="0" shapeId="0" xr:uid="{A865C635-1DC3-43A8-81F6-D528AA9D0423}">
      <text>
        <r>
          <rPr>
            <sz val="9"/>
            <color indexed="81"/>
            <rFont val="Tahoma"/>
            <family val="2"/>
          </rPr>
          <t>The SAO Recommends reviewing both max cash reserve amounts in order to ensure compliance with N.D.C.C 57-15-27</t>
        </r>
      </text>
    </comment>
    <comment ref="K30" authorId="0" shapeId="0" xr:uid="{09BDF9ED-5EA7-436B-B30E-2D6AC1D63576}">
      <text>
        <r>
          <rPr>
            <sz val="9"/>
            <color indexed="81"/>
            <rFont val="Tahoma"/>
            <family val="2"/>
          </rPr>
          <t>Delete Box if Max Levy is not applicable</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EAFBDC37-17A6-4F8F-BCED-C4A129BBFB63}">
      <text>
        <r>
          <rPr>
            <sz val="9"/>
            <color indexed="81"/>
            <rFont val="Tahoma"/>
            <family val="2"/>
          </rPr>
          <t>This cell is normally left blank.</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5384CBC0-5205-4675-B754-BE6BA07EE97B}">
      <text>
        <r>
          <rPr>
            <sz val="9"/>
            <color indexed="81"/>
            <rFont val="Tahoma"/>
            <family val="2"/>
          </rPr>
          <t xml:space="preserve">Increase this number if applicable. 
 </t>
        </r>
      </text>
    </comment>
    <comment ref="P10" authorId="0" shapeId="0" xr:uid="{F610BB77-63D4-4BFE-B236-E50BB36F337A}">
      <text>
        <r>
          <rPr>
            <sz val="9"/>
            <color indexed="81"/>
            <rFont val="Tahoma"/>
            <family val="2"/>
          </rPr>
          <t>This is taken from the current budget year that the entity is currently in and not what the entity is budgeting for the upcoming year.</t>
        </r>
      </text>
    </comment>
    <comment ref="P11" authorId="0" shapeId="0" xr:uid="{5F08B692-FE5F-423D-9276-8F7FDF91DA40}">
      <text>
        <r>
          <rPr>
            <sz val="9"/>
            <color indexed="81"/>
            <rFont val="Tahoma"/>
            <family val="2"/>
          </rPr>
          <t xml:space="preserve">This is taken from the current budget year that the entity is currently in and not what the entity is budgeting for the upcoming year.
</t>
        </r>
      </text>
    </comment>
    <comment ref="P14" authorId="0" shapeId="0" xr:uid="{60DA3982-3532-47A7-9983-3DDF0FC775DC}">
      <text>
        <r>
          <rPr>
            <sz val="9"/>
            <color indexed="81"/>
            <rFont val="Tahoma"/>
            <family val="2"/>
          </rPr>
          <t>This max amount is using the current appropriation times the max 75%</t>
        </r>
      </text>
    </comment>
    <comment ref="P16" authorId="0" shapeId="0" xr:uid="{3BE797F5-DD98-40C2-B314-B9A94C24FDF9}">
      <text>
        <r>
          <rPr>
            <sz val="9"/>
            <color indexed="81"/>
            <rFont val="Tahoma"/>
            <family val="2"/>
          </rPr>
          <t xml:space="preserve">This is taken from the ensuing budget year </t>
        </r>
      </text>
    </comment>
    <comment ref="I17" authorId="0" shapeId="0" xr:uid="{820E2A43-BC1B-4D82-90BA-9481B29CBE66}">
      <text>
        <r>
          <rPr>
            <sz val="9"/>
            <color indexed="81"/>
            <rFont val="Tahoma"/>
            <family val="2"/>
          </rPr>
          <t xml:space="preserve">Update this if Note 2 option is used. 
</t>
        </r>
      </text>
    </comment>
    <comment ref="P17" authorId="0" shapeId="0" xr:uid="{84E84144-DF72-44A6-AD90-06A3F27D2255}">
      <text>
        <r>
          <rPr>
            <sz val="9"/>
            <color indexed="81"/>
            <rFont val="Tahoma"/>
            <family val="2"/>
          </rPr>
          <t xml:space="preserve">This is taken from the ensuing budget year. </t>
        </r>
      </text>
    </comment>
    <comment ref="P20" authorId="0" shapeId="0" xr:uid="{59672F25-F4FF-4B47-934D-EAC3B499A7F8}">
      <text>
        <r>
          <rPr>
            <sz val="9"/>
            <color indexed="81"/>
            <rFont val="Tahoma"/>
            <family val="2"/>
          </rPr>
          <t>This amount is using the ensuing appropriation times the max 75%</t>
        </r>
      </text>
    </comment>
    <comment ref="P24" authorId="0" shapeId="0" xr:uid="{3865DC0B-A5AA-42D9-9A1B-3B372B853629}">
      <text>
        <r>
          <rPr>
            <sz val="9"/>
            <color indexed="81"/>
            <rFont val="Tahoma"/>
            <family val="2"/>
          </rPr>
          <t>The SAO Recommends reviewing both max cash reserve amounts in order to ensure compliance with N.D.C.C 57-15-27</t>
        </r>
      </text>
    </comment>
    <comment ref="K30" authorId="0" shapeId="0" xr:uid="{62EA1374-DAF0-4585-98F8-E02D6297BF48}">
      <text>
        <r>
          <rPr>
            <sz val="9"/>
            <color indexed="81"/>
            <rFont val="Tahoma"/>
            <family val="2"/>
          </rPr>
          <t>Delete Box if Max Levy is not applicable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F18BD248-8A07-4DDE-96C5-6660BAA632D0}">
      <text>
        <r>
          <rPr>
            <sz val="9"/>
            <color indexed="81"/>
            <rFont val="Tahoma"/>
            <family val="2"/>
          </rPr>
          <t>This cell is normally left blank.</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F8B33092-214D-45D9-B469-0F878B547128}">
      <text>
        <r>
          <rPr>
            <sz val="9"/>
            <color indexed="81"/>
            <rFont val="Tahoma"/>
            <family val="2"/>
          </rPr>
          <t xml:space="preserve">Increase this number if applicable. 
 </t>
        </r>
      </text>
    </comment>
    <comment ref="P10" authorId="0" shapeId="0" xr:uid="{FD567E7B-FAC0-45CD-9361-3ACD01EB05F3}">
      <text>
        <r>
          <rPr>
            <sz val="9"/>
            <color indexed="81"/>
            <rFont val="Tahoma"/>
            <family val="2"/>
          </rPr>
          <t>This is taken from the current budget year that the entity is currently in and not what the entity is budgeting for the upcoming year.</t>
        </r>
      </text>
    </comment>
    <comment ref="P11" authorId="0" shapeId="0" xr:uid="{A5C4FC38-6C76-4DDC-A665-A11ED4B3ADB7}">
      <text>
        <r>
          <rPr>
            <sz val="9"/>
            <color indexed="81"/>
            <rFont val="Tahoma"/>
            <family val="2"/>
          </rPr>
          <t xml:space="preserve">This is taken from the current budget year that the entity is currently in and not what the entity is budgeting for the upcoming year.
</t>
        </r>
      </text>
    </comment>
    <comment ref="P14" authorId="0" shapeId="0" xr:uid="{890CA020-82F5-41B8-8A57-41BF1654A0B6}">
      <text>
        <r>
          <rPr>
            <sz val="9"/>
            <color indexed="81"/>
            <rFont val="Tahoma"/>
            <family val="2"/>
          </rPr>
          <t>This max amount is using the current appropriation times the max 75%</t>
        </r>
      </text>
    </comment>
    <comment ref="P16" authorId="0" shapeId="0" xr:uid="{2FED82DA-E62A-4448-BCC8-7A0A96291250}">
      <text>
        <r>
          <rPr>
            <sz val="9"/>
            <color indexed="81"/>
            <rFont val="Tahoma"/>
            <family val="2"/>
          </rPr>
          <t xml:space="preserve">This is taken from the ensuing budget year </t>
        </r>
      </text>
    </comment>
    <comment ref="I17" authorId="0" shapeId="0" xr:uid="{D46A3ECA-F787-45DD-BA65-04E7D856D4C1}">
      <text>
        <r>
          <rPr>
            <sz val="9"/>
            <color indexed="81"/>
            <rFont val="Tahoma"/>
            <family val="2"/>
          </rPr>
          <t xml:space="preserve">Update this if Note 2 option is used. 
</t>
        </r>
      </text>
    </comment>
    <comment ref="P17" authorId="0" shapeId="0" xr:uid="{FAAFE684-AAD5-494C-B2CE-23FDFEA36ABE}">
      <text>
        <r>
          <rPr>
            <sz val="9"/>
            <color indexed="81"/>
            <rFont val="Tahoma"/>
            <family val="2"/>
          </rPr>
          <t xml:space="preserve">This is taken from the ensuing budget year. </t>
        </r>
      </text>
    </comment>
    <comment ref="P20" authorId="0" shapeId="0" xr:uid="{F32B14DA-4242-4323-9FC2-4F806585DDFF}">
      <text>
        <r>
          <rPr>
            <sz val="9"/>
            <color indexed="81"/>
            <rFont val="Tahoma"/>
            <family val="2"/>
          </rPr>
          <t>This amount is using the ensuing appropriation times the max 75%</t>
        </r>
      </text>
    </comment>
    <comment ref="P24" authorId="0" shapeId="0" xr:uid="{1B6505CE-FA2F-4015-A86D-C41B48BE6421}">
      <text>
        <r>
          <rPr>
            <sz val="9"/>
            <color indexed="81"/>
            <rFont val="Tahoma"/>
            <family val="2"/>
          </rPr>
          <t>The SAO Recommends reviewing both max cash reserve amounts in order to ensure compliance with N.D.C.C 57-15-27</t>
        </r>
      </text>
    </comment>
    <comment ref="K30" authorId="0" shapeId="0" xr:uid="{DF2C778A-05D7-42E3-976C-D19E60F34B92}">
      <text>
        <r>
          <rPr>
            <sz val="9"/>
            <color indexed="81"/>
            <rFont val="Tahoma"/>
            <family val="2"/>
          </rPr>
          <t>Delete Box if Max Levy is not applicable</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107FA82C-E5FC-4B4F-8A84-5F6D8E941F71}">
      <text>
        <r>
          <rPr>
            <sz val="9"/>
            <color indexed="81"/>
            <rFont val="Tahoma"/>
            <family val="2"/>
          </rPr>
          <t>This cell is normally left blank.</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F5E9C23D-676B-47FC-B173-CB49AA9126B0}">
      <text>
        <r>
          <rPr>
            <sz val="9"/>
            <color indexed="81"/>
            <rFont val="Tahoma"/>
            <family val="2"/>
          </rPr>
          <t xml:space="preserve">Increase this number if applicable. 
 </t>
        </r>
      </text>
    </comment>
    <comment ref="P10" authorId="0" shapeId="0" xr:uid="{DC1FADC9-1B9C-4513-B9DD-1633153411FB}">
      <text>
        <r>
          <rPr>
            <sz val="9"/>
            <color indexed="81"/>
            <rFont val="Tahoma"/>
            <family val="2"/>
          </rPr>
          <t>This is taken from the current budget year that the entity is currently in and not what the entity is budgeting for the upcoming year.</t>
        </r>
      </text>
    </comment>
    <comment ref="P11" authorId="0" shapeId="0" xr:uid="{A76917EE-828F-4420-BAA1-C95677840F84}">
      <text>
        <r>
          <rPr>
            <sz val="9"/>
            <color indexed="81"/>
            <rFont val="Tahoma"/>
            <family val="2"/>
          </rPr>
          <t xml:space="preserve">This is taken from the current budget year that the entity is currently in and not what the entity is budgeting for the upcoming year.
</t>
        </r>
      </text>
    </comment>
    <comment ref="P14" authorId="0" shapeId="0" xr:uid="{FCD98A5C-8FB8-40FF-BC7E-6698D16691DC}">
      <text>
        <r>
          <rPr>
            <sz val="9"/>
            <color indexed="81"/>
            <rFont val="Tahoma"/>
            <family val="2"/>
          </rPr>
          <t>This max amount is using the current appropriation times the max 75%</t>
        </r>
      </text>
    </comment>
    <comment ref="P16" authorId="0" shapeId="0" xr:uid="{ADA6F85F-E7A7-4623-8447-90C8DD21A8E3}">
      <text>
        <r>
          <rPr>
            <sz val="9"/>
            <color indexed="81"/>
            <rFont val="Tahoma"/>
            <family val="2"/>
          </rPr>
          <t xml:space="preserve">This is taken from the ensuing budget year </t>
        </r>
      </text>
    </comment>
    <comment ref="I17" authorId="0" shapeId="0" xr:uid="{5BBD8C2F-FC23-4725-A582-025AF63C8577}">
      <text>
        <r>
          <rPr>
            <sz val="9"/>
            <color indexed="81"/>
            <rFont val="Tahoma"/>
            <family val="2"/>
          </rPr>
          <t xml:space="preserve">Update this if Note 2 option is used. 
</t>
        </r>
      </text>
    </comment>
    <comment ref="P17" authorId="0" shapeId="0" xr:uid="{CAB4C369-3B39-4BD2-855E-02E07EFFE404}">
      <text>
        <r>
          <rPr>
            <sz val="9"/>
            <color indexed="81"/>
            <rFont val="Tahoma"/>
            <family val="2"/>
          </rPr>
          <t xml:space="preserve">This is taken from the ensuing budget year. </t>
        </r>
      </text>
    </comment>
    <comment ref="P20" authorId="0" shapeId="0" xr:uid="{A112617E-CF57-4C71-A3B6-184CF9FF5CAF}">
      <text>
        <r>
          <rPr>
            <sz val="9"/>
            <color indexed="81"/>
            <rFont val="Tahoma"/>
            <family val="2"/>
          </rPr>
          <t>This amount is using the ensuing appropriation times the max 75%</t>
        </r>
      </text>
    </comment>
    <comment ref="P24" authorId="0" shapeId="0" xr:uid="{097FB72C-E662-4125-86E3-7443B482A420}">
      <text>
        <r>
          <rPr>
            <sz val="9"/>
            <color indexed="81"/>
            <rFont val="Tahoma"/>
            <family val="2"/>
          </rPr>
          <t>The SAO Recommends reviewing both max cash reserve amounts in order to ensure compliance with N.D.C.C 57-15-27</t>
        </r>
      </text>
    </comment>
    <comment ref="K30" authorId="0" shapeId="0" xr:uid="{2ABA16D5-72C2-453D-A6A1-D508092ABE17}">
      <text>
        <r>
          <rPr>
            <sz val="9"/>
            <color indexed="81"/>
            <rFont val="Tahoma"/>
            <family val="2"/>
          </rPr>
          <t>Delete Box if Max Levy is not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93E202CA-92A9-4CA6-A661-4E8AC3EF2A6C}">
      <text>
        <r>
          <rPr>
            <sz val="9"/>
            <color indexed="81"/>
            <rFont val="Tahoma"/>
            <family val="2"/>
          </rPr>
          <t xml:space="preserve">Increase this number if applicable. 
 </t>
        </r>
      </text>
    </comment>
    <comment ref="P10" authorId="0" shapeId="0" xr:uid="{9F8B8741-EBA4-400A-8A41-09B37C10195F}">
      <text>
        <r>
          <rPr>
            <sz val="9"/>
            <color indexed="81"/>
            <rFont val="Tahoma"/>
            <family val="2"/>
          </rPr>
          <t>This is taken from the current budget year that the entity is currently in and not what the entity is budgeting for the upcoming year.</t>
        </r>
      </text>
    </comment>
    <comment ref="P11" authorId="0" shapeId="0" xr:uid="{33DB42FB-E60C-4C71-BE0F-99D0739A1AAB}">
      <text>
        <r>
          <rPr>
            <sz val="9"/>
            <color indexed="81"/>
            <rFont val="Tahoma"/>
            <family val="2"/>
          </rPr>
          <t xml:space="preserve">This is taken from the current budget year that the entity is currently in and not what the entity is budgeting for the upcoming year.
</t>
        </r>
      </text>
    </comment>
    <comment ref="P14" authorId="0" shapeId="0" xr:uid="{0310965D-96E3-4328-B891-2CC416925FAE}">
      <text>
        <r>
          <rPr>
            <sz val="9"/>
            <color indexed="81"/>
            <rFont val="Tahoma"/>
            <family val="2"/>
          </rPr>
          <t>This max amount is using the current appropriation times the max 75%</t>
        </r>
      </text>
    </comment>
    <comment ref="P16" authorId="0" shapeId="0" xr:uid="{713AC4CA-2DC3-454A-BBE4-C51AF95C3B93}">
      <text>
        <r>
          <rPr>
            <sz val="9"/>
            <color indexed="81"/>
            <rFont val="Tahoma"/>
            <family val="2"/>
          </rPr>
          <t xml:space="preserve">This is taken from the ensuing budget year </t>
        </r>
      </text>
    </comment>
    <comment ref="I17" authorId="0" shapeId="0" xr:uid="{1542B160-BD66-4916-9E7C-45BDEFB2DE6F}">
      <text>
        <r>
          <rPr>
            <sz val="9"/>
            <color indexed="81"/>
            <rFont val="Tahoma"/>
            <family val="2"/>
          </rPr>
          <t xml:space="preserve">Update this if Note 2 option is used. 
</t>
        </r>
      </text>
    </comment>
    <comment ref="P17" authorId="0" shapeId="0" xr:uid="{3D3019EA-C339-4D91-9AC7-9B8C9BA80DCD}">
      <text>
        <r>
          <rPr>
            <sz val="9"/>
            <color indexed="81"/>
            <rFont val="Tahoma"/>
            <family val="2"/>
          </rPr>
          <t xml:space="preserve">This is taken from the ensuing budget year. </t>
        </r>
      </text>
    </comment>
    <comment ref="P20" authorId="0" shapeId="0" xr:uid="{C285AE3E-D116-4993-A194-13C81E22E9E2}">
      <text>
        <r>
          <rPr>
            <sz val="9"/>
            <color indexed="81"/>
            <rFont val="Tahoma"/>
            <family val="2"/>
          </rPr>
          <t>This amount is using the ensuing appropriation times the max 75%</t>
        </r>
      </text>
    </comment>
    <comment ref="P24" authorId="0" shapeId="0" xr:uid="{1F201653-D141-4E8F-AAFB-F7FE04BC296A}">
      <text>
        <r>
          <rPr>
            <sz val="9"/>
            <color indexed="81"/>
            <rFont val="Tahoma"/>
            <family val="2"/>
          </rPr>
          <t>The SAO Recommends reviewing both max cash reserve amounts in order to ensure compliance with N.D.C.C 57-15-27</t>
        </r>
      </text>
    </comment>
    <comment ref="K30" authorId="0" shapeId="0" xr:uid="{3C8FAAA7-1768-42BF-972E-846780C11964}">
      <text>
        <r>
          <rPr>
            <sz val="9"/>
            <color indexed="81"/>
            <rFont val="Tahoma"/>
            <family val="2"/>
          </rPr>
          <t>Delete Box if Max Levy is not applicable</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CD248091-82B2-47E8-893B-CD44B36140E8}">
      <text>
        <r>
          <rPr>
            <sz val="9"/>
            <color indexed="81"/>
            <rFont val="Tahoma"/>
            <family val="2"/>
          </rPr>
          <t>This cell is normally left blank.</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791553B1-D964-4214-A829-9B0762127D5C}">
      <text>
        <r>
          <rPr>
            <sz val="9"/>
            <color indexed="81"/>
            <rFont val="Tahoma"/>
            <family val="2"/>
          </rPr>
          <t xml:space="preserve">Increase this number if applicable. 
 </t>
        </r>
      </text>
    </comment>
    <comment ref="P10" authorId="0" shapeId="0" xr:uid="{A1F9CDF4-43F0-4486-9EA0-5900F443E167}">
      <text>
        <r>
          <rPr>
            <sz val="9"/>
            <color indexed="81"/>
            <rFont val="Tahoma"/>
            <family val="2"/>
          </rPr>
          <t>This is taken from the current budget year that the entity is currently in and not what the entity is budgeting for the upcoming year.</t>
        </r>
      </text>
    </comment>
    <comment ref="P11" authorId="0" shapeId="0" xr:uid="{E074A1CF-D79B-4264-8342-BB276B3162AC}">
      <text>
        <r>
          <rPr>
            <sz val="9"/>
            <color indexed="81"/>
            <rFont val="Tahoma"/>
            <family val="2"/>
          </rPr>
          <t xml:space="preserve">This is taken from the current budget year that the entity is currently in and not what the entity is budgeting for the upcoming year.
</t>
        </r>
      </text>
    </comment>
    <comment ref="P14" authorId="0" shapeId="0" xr:uid="{24D67469-2CBF-4797-B73A-D8EA8EDD33B8}">
      <text>
        <r>
          <rPr>
            <sz val="9"/>
            <color indexed="81"/>
            <rFont val="Tahoma"/>
            <family val="2"/>
          </rPr>
          <t>This max amount is using the current appropriation times the max 75%</t>
        </r>
      </text>
    </comment>
    <comment ref="P16" authorId="0" shapeId="0" xr:uid="{063089D1-58B3-4229-81A3-18F2D1B3F827}">
      <text>
        <r>
          <rPr>
            <sz val="9"/>
            <color indexed="81"/>
            <rFont val="Tahoma"/>
            <family val="2"/>
          </rPr>
          <t xml:space="preserve">This is taken from the ensuing budget year </t>
        </r>
      </text>
    </comment>
    <comment ref="I17" authorId="0" shapeId="0" xr:uid="{FCED8350-E8A6-44AA-BADC-070C36AEAAF1}">
      <text>
        <r>
          <rPr>
            <sz val="9"/>
            <color indexed="81"/>
            <rFont val="Tahoma"/>
            <family val="2"/>
          </rPr>
          <t xml:space="preserve">Update this if Note 2 option is used. 
</t>
        </r>
      </text>
    </comment>
    <comment ref="P17" authorId="0" shapeId="0" xr:uid="{30057A5A-BCD3-4737-927C-75D768BAED3C}">
      <text>
        <r>
          <rPr>
            <sz val="9"/>
            <color indexed="81"/>
            <rFont val="Tahoma"/>
            <family val="2"/>
          </rPr>
          <t xml:space="preserve">This is taken from the ensuing budget year. </t>
        </r>
      </text>
    </comment>
    <comment ref="P20" authorId="0" shapeId="0" xr:uid="{DA1E450C-FB71-43E3-8582-84D577CFBF82}">
      <text>
        <r>
          <rPr>
            <sz val="9"/>
            <color indexed="81"/>
            <rFont val="Tahoma"/>
            <family val="2"/>
          </rPr>
          <t>This amount is using the ensuing appropriation times the max 75%</t>
        </r>
      </text>
    </comment>
    <comment ref="P24" authorId="0" shapeId="0" xr:uid="{71293A09-0E1E-45C9-91DB-5165B3DE8192}">
      <text>
        <r>
          <rPr>
            <sz val="9"/>
            <color indexed="81"/>
            <rFont val="Tahoma"/>
            <family val="2"/>
          </rPr>
          <t>The SAO Recommends reviewing both max cash reserve amounts in order to ensure compliance with N.D.C.C 57-15-27</t>
        </r>
      </text>
    </comment>
    <comment ref="K30" authorId="0" shapeId="0" xr:uid="{F2E283BE-4A22-431B-B8D8-1C310FFF9DAC}">
      <text>
        <r>
          <rPr>
            <sz val="9"/>
            <color indexed="81"/>
            <rFont val="Tahoma"/>
            <family val="2"/>
          </rPr>
          <t>Delete Box if Max Levy is not applicable</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E14D70AA-2573-48FC-8EA8-C2FAE33816CF}">
      <text>
        <r>
          <rPr>
            <sz val="9"/>
            <color indexed="81"/>
            <rFont val="Tahoma"/>
            <family val="2"/>
          </rPr>
          <t>This cell is normally left blank.</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7A80067A-C3A2-472E-8809-245D82D9CC25}">
      <text>
        <r>
          <rPr>
            <sz val="9"/>
            <color indexed="81"/>
            <rFont val="Tahoma"/>
            <family val="2"/>
          </rPr>
          <t>This is taken from the current budget year that the entity is currently in and not what the entity is budgeting for the upcoming year.</t>
        </r>
      </text>
    </comment>
    <comment ref="P11" authorId="0" shapeId="0" xr:uid="{A53A0688-FB32-4392-9657-91D1CAAF2217}">
      <text>
        <r>
          <rPr>
            <sz val="9"/>
            <color indexed="81"/>
            <rFont val="Tahoma"/>
            <family val="2"/>
          </rPr>
          <t xml:space="preserve">This is taken from the current budget year that the entity is currently in and not what the entity is budgeting for the upcoming year.
</t>
        </r>
      </text>
    </comment>
    <comment ref="P14" authorId="0" shapeId="0" xr:uid="{8F86D762-7766-4A0E-9784-E1FCCF960E8E}">
      <text>
        <r>
          <rPr>
            <sz val="9"/>
            <color indexed="81"/>
            <rFont val="Tahoma"/>
            <family val="2"/>
          </rPr>
          <t>This max amount is using the current appropriation times the max 75%</t>
        </r>
      </text>
    </comment>
    <comment ref="P16" authorId="0" shapeId="0" xr:uid="{CC40C5D3-0485-41E2-9790-BCD02726F479}">
      <text>
        <r>
          <rPr>
            <sz val="9"/>
            <color indexed="81"/>
            <rFont val="Tahoma"/>
            <family val="2"/>
          </rPr>
          <t xml:space="preserve">This is taken from the ensuing budget year </t>
        </r>
      </text>
    </comment>
    <comment ref="P17" authorId="0" shapeId="0" xr:uid="{8B59391F-19B8-4191-AC6A-3E2115FBE7AC}">
      <text>
        <r>
          <rPr>
            <sz val="9"/>
            <color indexed="81"/>
            <rFont val="Tahoma"/>
            <family val="2"/>
          </rPr>
          <t xml:space="preserve">This is taken from the ensuing budget year. </t>
        </r>
      </text>
    </comment>
    <comment ref="P20" authorId="0" shapeId="0" xr:uid="{8405063B-A699-4D7A-A1AD-C2F4DA2DE0D5}">
      <text>
        <r>
          <rPr>
            <sz val="9"/>
            <color indexed="81"/>
            <rFont val="Tahoma"/>
            <family val="2"/>
          </rPr>
          <t>This amount is using the ensuing appropriation times the max 75%</t>
        </r>
      </text>
    </comment>
    <comment ref="P24" authorId="0" shapeId="0" xr:uid="{21E9EAA0-2690-4C35-BA15-1B184B012850}">
      <text>
        <r>
          <rPr>
            <sz val="9"/>
            <color indexed="81"/>
            <rFont val="Tahoma"/>
            <family val="2"/>
          </rPr>
          <t>The SAO Recommends reviewing both max cash reserve amounts in order to ensure compliance with N.D.C.C 57-15-27</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2E808104-77B2-4415-9AB6-640A91048315}">
      <text>
        <r>
          <rPr>
            <sz val="9"/>
            <color indexed="81"/>
            <rFont val="Tahoma"/>
            <family val="2"/>
          </rPr>
          <t>This cell is normally left blank.</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301EF514-5644-4809-9CC2-50F24E47E77A}">
      <text>
        <r>
          <rPr>
            <sz val="9"/>
            <color indexed="81"/>
            <rFont val="Tahoma"/>
            <family val="2"/>
          </rPr>
          <t>This is taken from the current budget year that the entity is currently in and not what the entity is budgeting for the upcoming year.</t>
        </r>
      </text>
    </comment>
    <comment ref="P11" authorId="0" shapeId="0" xr:uid="{83C14EE8-4E35-4348-927D-9DF459DF2310}">
      <text>
        <r>
          <rPr>
            <sz val="9"/>
            <color indexed="81"/>
            <rFont val="Tahoma"/>
            <family val="2"/>
          </rPr>
          <t xml:space="preserve">This is taken from the current budget year that the entity is currently in and not what the entity is budgeting for the upcoming year.
</t>
        </r>
      </text>
    </comment>
    <comment ref="P14" authorId="0" shapeId="0" xr:uid="{AF661AA8-A6E3-48E9-B622-EA375BECF1EC}">
      <text>
        <r>
          <rPr>
            <sz val="9"/>
            <color indexed="81"/>
            <rFont val="Tahoma"/>
            <family val="2"/>
          </rPr>
          <t>This max amount is using the current appropriation times the max 75%</t>
        </r>
      </text>
    </comment>
    <comment ref="P16" authorId="0" shapeId="0" xr:uid="{623C51DA-AA14-4647-A7B7-E3E1C4C2C8A3}">
      <text>
        <r>
          <rPr>
            <sz val="9"/>
            <color indexed="81"/>
            <rFont val="Tahoma"/>
            <family val="2"/>
          </rPr>
          <t xml:space="preserve">This is taken from the ensuing budget year </t>
        </r>
      </text>
    </comment>
    <comment ref="P17" authorId="0" shapeId="0" xr:uid="{2C4F2E57-DB28-426D-9284-5569E8477C7B}">
      <text>
        <r>
          <rPr>
            <sz val="9"/>
            <color indexed="81"/>
            <rFont val="Tahoma"/>
            <family val="2"/>
          </rPr>
          <t xml:space="preserve">This is taken from the ensuing budget year. </t>
        </r>
      </text>
    </comment>
    <comment ref="P20" authorId="0" shapeId="0" xr:uid="{4A1336E9-9318-4799-98D2-633DF382A409}">
      <text>
        <r>
          <rPr>
            <sz val="9"/>
            <color indexed="81"/>
            <rFont val="Tahoma"/>
            <family val="2"/>
          </rPr>
          <t>This amount is using the ensuing appropriation times the max 75%</t>
        </r>
      </text>
    </comment>
    <comment ref="P24" authorId="0" shapeId="0" xr:uid="{2AD054E7-CA41-4A88-9105-D2FCFA691FF1}">
      <text>
        <r>
          <rPr>
            <sz val="9"/>
            <color indexed="81"/>
            <rFont val="Tahoma"/>
            <family val="2"/>
          </rPr>
          <t>The SAO Recommends reviewing both max cash reserve amounts in order to ensure compliance with N.D.C.C 57-15-27</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B134519B-6EC5-4B6A-AB30-69AC1E2E7220}">
      <text>
        <r>
          <rPr>
            <sz val="9"/>
            <color indexed="81"/>
            <rFont val="Tahoma"/>
            <family val="2"/>
          </rPr>
          <t>This cell is normally left blank.</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2DE02451-4B94-49D1-875B-4236C4AE9B81}">
      <text>
        <r>
          <rPr>
            <sz val="9"/>
            <color indexed="81"/>
            <rFont val="Tahoma"/>
            <family val="2"/>
          </rPr>
          <t>This is taken from the current budget year that the entity is currently in and not what the entity is budgeting for the upcoming year.</t>
        </r>
      </text>
    </comment>
    <comment ref="P11" authorId="0" shapeId="0" xr:uid="{78D663CC-596A-4510-A129-78E2E378EE8D}">
      <text>
        <r>
          <rPr>
            <sz val="9"/>
            <color indexed="81"/>
            <rFont val="Tahoma"/>
            <family val="2"/>
          </rPr>
          <t xml:space="preserve">This is taken from the current budget year that the entity is currently in and not what the entity is budgeting for the upcoming year.
</t>
        </r>
      </text>
    </comment>
    <comment ref="P14" authorId="0" shapeId="0" xr:uid="{BE56B2CD-8E48-49CD-9DDE-19D54543D490}">
      <text>
        <r>
          <rPr>
            <sz val="9"/>
            <color indexed="81"/>
            <rFont val="Tahoma"/>
            <family val="2"/>
          </rPr>
          <t>This max amount is using the current appropriation times the max 75%</t>
        </r>
      </text>
    </comment>
    <comment ref="P16" authorId="0" shapeId="0" xr:uid="{E8DD1BD3-21E2-430B-8B7D-97E56DE9E174}">
      <text>
        <r>
          <rPr>
            <sz val="9"/>
            <color indexed="81"/>
            <rFont val="Tahoma"/>
            <family val="2"/>
          </rPr>
          <t xml:space="preserve">This is taken from the ensuing budget year </t>
        </r>
      </text>
    </comment>
    <comment ref="P17" authorId="0" shapeId="0" xr:uid="{26DB9357-E761-4892-8787-F3B248239637}">
      <text>
        <r>
          <rPr>
            <sz val="9"/>
            <color indexed="81"/>
            <rFont val="Tahoma"/>
            <family val="2"/>
          </rPr>
          <t xml:space="preserve">This is taken from the ensuing budget year. </t>
        </r>
      </text>
    </comment>
    <comment ref="P20" authorId="0" shapeId="0" xr:uid="{AEA177B1-A073-469E-9AAB-16566CF352D1}">
      <text>
        <r>
          <rPr>
            <sz val="9"/>
            <color indexed="81"/>
            <rFont val="Tahoma"/>
            <family val="2"/>
          </rPr>
          <t>This amount is using the ensuing appropriation times the max 75%</t>
        </r>
      </text>
    </comment>
    <comment ref="P24" authorId="0" shapeId="0" xr:uid="{26CA1704-C7A5-4317-9ED5-3A49F7087A13}">
      <text>
        <r>
          <rPr>
            <sz val="9"/>
            <color indexed="81"/>
            <rFont val="Tahoma"/>
            <family val="2"/>
          </rPr>
          <t>The SAO Recommends reviewing both max cash reserve amounts in order to ensure compliance with N.D.C.C 57-15-27</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EE1BAAD1-4959-4D2F-968C-1765D42007DE}">
      <text>
        <r>
          <rPr>
            <sz val="9"/>
            <color indexed="81"/>
            <rFont val="Tahoma"/>
            <family val="2"/>
          </rPr>
          <t>This cell is normally left blank.</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9A02E1D2-EC16-4DD7-9C5D-321E458FC64A}">
      <text>
        <r>
          <rPr>
            <sz val="9"/>
            <color indexed="81"/>
            <rFont val="Tahoma"/>
            <family val="2"/>
          </rPr>
          <t>This is taken from the current budget year that the entity is currently in and not what the entity is budgeting for the upcoming year.</t>
        </r>
      </text>
    </comment>
    <comment ref="P11" authorId="0" shapeId="0" xr:uid="{A93DA590-5DCB-4868-B77E-D38FE4D1489E}">
      <text>
        <r>
          <rPr>
            <sz val="9"/>
            <color indexed="81"/>
            <rFont val="Tahoma"/>
            <family val="2"/>
          </rPr>
          <t xml:space="preserve">This is taken from the current budget year that the entity is currently in and not what the entity is budgeting for the upcoming year.
</t>
        </r>
      </text>
    </comment>
    <comment ref="P14" authorId="0" shapeId="0" xr:uid="{8F7BB089-2DDC-4207-88BE-40ED45647EB1}">
      <text>
        <r>
          <rPr>
            <sz val="9"/>
            <color indexed="81"/>
            <rFont val="Tahoma"/>
            <family val="2"/>
          </rPr>
          <t>This max amount is using the current appropriation times the max 75%</t>
        </r>
      </text>
    </comment>
    <comment ref="P16" authorId="0" shapeId="0" xr:uid="{282AD354-B451-44D5-812D-3608F1E1E475}">
      <text>
        <r>
          <rPr>
            <sz val="9"/>
            <color indexed="81"/>
            <rFont val="Tahoma"/>
            <family val="2"/>
          </rPr>
          <t xml:space="preserve">This is taken from the ensuing budget year </t>
        </r>
      </text>
    </comment>
    <comment ref="P17" authorId="0" shapeId="0" xr:uid="{21BDB7CB-8565-47C2-99C1-E7B9C1E41C9D}">
      <text>
        <r>
          <rPr>
            <sz val="9"/>
            <color indexed="81"/>
            <rFont val="Tahoma"/>
            <family val="2"/>
          </rPr>
          <t xml:space="preserve">This is taken from the ensuing budget year. </t>
        </r>
      </text>
    </comment>
    <comment ref="P20" authorId="0" shapeId="0" xr:uid="{02CF4D56-A822-4406-9069-36A9246C1186}">
      <text>
        <r>
          <rPr>
            <sz val="9"/>
            <color indexed="81"/>
            <rFont val="Tahoma"/>
            <family val="2"/>
          </rPr>
          <t>This amount is using the ensuing appropriation times the max 75%</t>
        </r>
      </text>
    </comment>
    <comment ref="P24" authorId="0" shapeId="0" xr:uid="{E430C18A-0948-44CB-941C-EE972C5550B2}">
      <text>
        <r>
          <rPr>
            <sz val="9"/>
            <color indexed="81"/>
            <rFont val="Tahoma"/>
            <family val="2"/>
          </rPr>
          <t>The SAO Recommends reviewing both max cash reserve amounts in order to ensure compliance with N.D.C.C 57-15-27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12987401-A13F-4599-9936-B3BF6A92DBE4}">
      <text>
        <r>
          <rPr>
            <sz val="9"/>
            <color indexed="81"/>
            <rFont val="Tahoma"/>
            <family val="2"/>
          </rPr>
          <t>This cell is normally left blank.</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6CDB0DC5-AE8F-4BDE-B668-230F9FB9C168}">
      <text>
        <r>
          <rPr>
            <sz val="9"/>
            <color indexed="81"/>
            <rFont val="Tahoma"/>
            <family val="2"/>
          </rPr>
          <t>This cell is normally left blank.</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17229EF9-0A2A-4C6F-936C-489A83377339}">
      <text>
        <r>
          <rPr>
            <sz val="9"/>
            <color indexed="81"/>
            <rFont val="Tahoma"/>
            <family val="2"/>
          </rPr>
          <t>This is taken from the current budget year that the entity is currently in and not what the entity is budgeting for the upcoming year.</t>
        </r>
      </text>
    </comment>
    <comment ref="P11" authorId="0" shapeId="0" xr:uid="{C09D57BD-F412-4F7E-8DEA-28C191238D4E}">
      <text>
        <r>
          <rPr>
            <sz val="9"/>
            <color indexed="81"/>
            <rFont val="Tahoma"/>
            <family val="2"/>
          </rPr>
          <t xml:space="preserve">This is taken from the current budget year that the entity is currently in and not what the entity is budgeting for the upcoming year.
</t>
        </r>
      </text>
    </comment>
    <comment ref="P14" authorId="0" shapeId="0" xr:uid="{41D550A4-509A-4B9D-8754-82122285D9BF}">
      <text>
        <r>
          <rPr>
            <sz val="9"/>
            <color indexed="81"/>
            <rFont val="Tahoma"/>
            <family val="2"/>
          </rPr>
          <t>This max amount is using the current appropriation times the max 75%</t>
        </r>
      </text>
    </comment>
    <comment ref="P16" authorId="0" shapeId="0" xr:uid="{F662F2A1-D2D7-4782-B838-2BEA09058874}">
      <text>
        <r>
          <rPr>
            <sz val="9"/>
            <color indexed="81"/>
            <rFont val="Tahoma"/>
            <family val="2"/>
          </rPr>
          <t xml:space="preserve">This is taken from the ensuing budget year </t>
        </r>
      </text>
    </comment>
    <comment ref="P17" authorId="0" shapeId="0" xr:uid="{304B0A31-A313-430D-9504-E1B2A489F993}">
      <text>
        <r>
          <rPr>
            <sz val="9"/>
            <color indexed="81"/>
            <rFont val="Tahoma"/>
            <family val="2"/>
          </rPr>
          <t xml:space="preserve">This is taken from the ensuing budget year. </t>
        </r>
      </text>
    </comment>
    <comment ref="P20" authorId="0" shapeId="0" xr:uid="{CAC20179-9371-404F-9BD0-FDD5243A0BA3}">
      <text>
        <r>
          <rPr>
            <sz val="9"/>
            <color indexed="81"/>
            <rFont val="Tahoma"/>
            <family val="2"/>
          </rPr>
          <t>This amount is using the ensuing appropriation times the max 75%</t>
        </r>
      </text>
    </comment>
    <comment ref="P24" authorId="0" shapeId="0" xr:uid="{22BE1263-F758-4DD3-8977-47DBBAF440D0}">
      <text>
        <r>
          <rPr>
            <sz val="9"/>
            <color indexed="81"/>
            <rFont val="Tahoma"/>
            <family val="2"/>
          </rPr>
          <t>The SAO Recommends reviewing both max cash reserve amounts in order to ensure compliance with N.D.C.C 57-15-27</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6B49DC8F-79DC-467A-80FD-235A8D2ACD49}">
      <text>
        <r>
          <rPr>
            <sz val="9"/>
            <color indexed="81"/>
            <rFont val="Tahoma"/>
            <family val="2"/>
          </rPr>
          <t>This cell is normally left blank.</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6893C14C-28E5-491E-80EC-DF0E0F1BCF76}">
      <text>
        <r>
          <rPr>
            <sz val="9"/>
            <color indexed="81"/>
            <rFont val="Tahoma"/>
            <family val="2"/>
          </rPr>
          <t>This is taken from the current budget year that the entity is currently in and not what the entity is budgeting for the upcoming year.</t>
        </r>
      </text>
    </comment>
    <comment ref="P11" authorId="0" shapeId="0" xr:uid="{6552D0FC-5024-4A29-9D1C-76A6FB3E61FF}">
      <text>
        <r>
          <rPr>
            <sz val="9"/>
            <color indexed="81"/>
            <rFont val="Tahoma"/>
            <family val="2"/>
          </rPr>
          <t xml:space="preserve">This is taken from the current budget year that the entity is currently in and not what the entity is budgeting for the upcoming year.
</t>
        </r>
      </text>
    </comment>
    <comment ref="P14" authorId="0" shapeId="0" xr:uid="{E9C5A229-6650-4608-B0B5-54DFDAD5E8F3}">
      <text>
        <r>
          <rPr>
            <sz val="9"/>
            <color indexed="81"/>
            <rFont val="Tahoma"/>
            <family val="2"/>
          </rPr>
          <t>This max amount is using the current appropriation times the max 75%</t>
        </r>
      </text>
    </comment>
    <comment ref="P16" authorId="0" shapeId="0" xr:uid="{BBDA0FAF-1AC3-45C5-B6B8-D36CFC4C1C83}">
      <text>
        <r>
          <rPr>
            <sz val="9"/>
            <color indexed="81"/>
            <rFont val="Tahoma"/>
            <family val="2"/>
          </rPr>
          <t xml:space="preserve">This is taken from the ensuing budget year </t>
        </r>
      </text>
    </comment>
    <comment ref="P17" authorId="0" shapeId="0" xr:uid="{61E1B3ED-F6E2-4F00-B136-FF50A6D04624}">
      <text>
        <r>
          <rPr>
            <sz val="9"/>
            <color indexed="81"/>
            <rFont val="Tahoma"/>
            <family val="2"/>
          </rPr>
          <t xml:space="preserve">This is taken from the ensuing budget year. </t>
        </r>
      </text>
    </comment>
    <comment ref="P20" authorId="0" shapeId="0" xr:uid="{F3B2412F-9E2F-45FA-B98A-EDD3D965574E}">
      <text>
        <r>
          <rPr>
            <sz val="9"/>
            <color indexed="81"/>
            <rFont val="Tahoma"/>
            <family val="2"/>
          </rPr>
          <t>This amount is using the ensuing appropriation times the max 75%</t>
        </r>
      </text>
    </comment>
    <comment ref="P24" authorId="0" shapeId="0" xr:uid="{21CF20D9-8BDB-4D81-B153-ABCDE1A54ED7}">
      <text>
        <r>
          <rPr>
            <sz val="9"/>
            <color indexed="81"/>
            <rFont val="Tahoma"/>
            <family val="2"/>
          </rPr>
          <t>The SAO Recommends reviewing both max cash reserve amounts in order to ensure compliance with N.D.C.C 57-15-27</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EDD9F84B-3583-4A02-A2A8-5C357123D30F}">
      <text>
        <r>
          <rPr>
            <sz val="9"/>
            <color indexed="81"/>
            <rFont val="Tahoma"/>
            <family val="2"/>
          </rPr>
          <t>This cell is normally left blank.</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1E1D070F-5347-4E7E-952E-DADD51341EE8}">
      <text>
        <r>
          <rPr>
            <sz val="9"/>
            <color indexed="81"/>
            <rFont val="Tahoma"/>
            <family val="2"/>
          </rPr>
          <t>This is taken from the current budget year that the entity is currently in and not what the entity is budgeting for the upcoming year.</t>
        </r>
      </text>
    </comment>
    <comment ref="P11" authorId="0" shapeId="0" xr:uid="{2FC086C4-70F6-4638-954B-3C605844254E}">
      <text>
        <r>
          <rPr>
            <sz val="9"/>
            <color indexed="81"/>
            <rFont val="Tahoma"/>
            <family val="2"/>
          </rPr>
          <t xml:space="preserve">This is taken from the current budget year that the entity is currently in and not what the entity is budgeting for the upcoming year.
</t>
        </r>
      </text>
    </comment>
    <comment ref="P14" authorId="0" shapeId="0" xr:uid="{983FFE9E-A89B-429C-BFED-D09D003C3A53}">
      <text>
        <r>
          <rPr>
            <sz val="9"/>
            <color indexed="81"/>
            <rFont val="Tahoma"/>
            <family val="2"/>
          </rPr>
          <t>This max amount is using the current appropriation times the max 75%</t>
        </r>
      </text>
    </comment>
    <comment ref="P16" authorId="0" shapeId="0" xr:uid="{6DA5B090-0090-4B5B-ADC9-0FD8E07E47D9}">
      <text>
        <r>
          <rPr>
            <sz val="9"/>
            <color indexed="81"/>
            <rFont val="Tahoma"/>
            <family val="2"/>
          </rPr>
          <t xml:space="preserve">This is taken from the ensuing budget year </t>
        </r>
      </text>
    </comment>
    <comment ref="P17" authorId="0" shapeId="0" xr:uid="{E258BAD6-AA44-42FD-9847-2100C6A624A4}">
      <text>
        <r>
          <rPr>
            <sz val="9"/>
            <color indexed="81"/>
            <rFont val="Tahoma"/>
            <family val="2"/>
          </rPr>
          <t xml:space="preserve">This is taken from the ensuing budget year. </t>
        </r>
      </text>
    </comment>
    <comment ref="P20" authorId="0" shapeId="0" xr:uid="{AEE62E64-60C9-4934-9B93-8F55C6759A54}">
      <text>
        <r>
          <rPr>
            <sz val="9"/>
            <color indexed="81"/>
            <rFont val="Tahoma"/>
            <family val="2"/>
          </rPr>
          <t>This amount is using the ensuing appropriation times the max 75%</t>
        </r>
      </text>
    </comment>
    <comment ref="P24" authorId="0" shapeId="0" xr:uid="{DE7C55E6-CB21-4896-967A-2219F0E66BD7}">
      <text>
        <r>
          <rPr>
            <sz val="9"/>
            <color indexed="81"/>
            <rFont val="Tahoma"/>
            <family val="2"/>
          </rPr>
          <t>The SAO Recommends reviewing both max cash reserve amounts in order to ensure compliance with N.D.C.C 57-15-27</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BAB64DC4-AEC2-4668-9636-EEE85CCD1643}">
      <text>
        <r>
          <rPr>
            <sz val="9"/>
            <color indexed="81"/>
            <rFont val="Tahoma"/>
            <family val="2"/>
          </rPr>
          <t>This cell is normally left blank.</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4AD702A9-5E10-45A6-8D7D-FFC58130A9F0}">
      <text>
        <r>
          <rPr>
            <sz val="9"/>
            <color indexed="81"/>
            <rFont val="Tahoma"/>
            <family val="2"/>
          </rPr>
          <t>This is taken from the current budget year that the entity is currently in and not what the entity is budgeting for the upcoming year.</t>
        </r>
      </text>
    </comment>
    <comment ref="P11" authorId="0" shapeId="0" xr:uid="{DD760DA3-58A3-4B16-ACE3-D43D44678D5F}">
      <text>
        <r>
          <rPr>
            <sz val="9"/>
            <color indexed="81"/>
            <rFont val="Tahoma"/>
            <family val="2"/>
          </rPr>
          <t xml:space="preserve">This is taken from the current budget year that the entity is currently in and not what the entity is budgeting for the upcoming year.
</t>
        </r>
      </text>
    </comment>
    <comment ref="P14" authorId="0" shapeId="0" xr:uid="{A464F956-4B34-40D0-B959-493EBE91E652}">
      <text>
        <r>
          <rPr>
            <sz val="9"/>
            <color indexed="81"/>
            <rFont val="Tahoma"/>
            <family val="2"/>
          </rPr>
          <t>This max amount is using the current appropriation times the max 75%</t>
        </r>
      </text>
    </comment>
    <comment ref="P16" authorId="0" shapeId="0" xr:uid="{B596BA3C-C42D-4033-A0E6-8C60A910C678}">
      <text>
        <r>
          <rPr>
            <sz val="9"/>
            <color indexed="81"/>
            <rFont val="Tahoma"/>
            <family val="2"/>
          </rPr>
          <t xml:space="preserve">This is taken from the ensuing budget year </t>
        </r>
      </text>
    </comment>
    <comment ref="P17" authorId="0" shapeId="0" xr:uid="{FBD26161-8FE3-4E09-980B-2F22013F11DD}">
      <text>
        <r>
          <rPr>
            <sz val="9"/>
            <color indexed="81"/>
            <rFont val="Tahoma"/>
            <family val="2"/>
          </rPr>
          <t xml:space="preserve">This is taken from the ensuing budget year. </t>
        </r>
      </text>
    </comment>
    <comment ref="P20" authorId="0" shapeId="0" xr:uid="{84DB1B20-C951-492D-A5AC-9E675AC7EBDE}">
      <text>
        <r>
          <rPr>
            <sz val="9"/>
            <color indexed="81"/>
            <rFont val="Tahoma"/>
            <family val="2"/>
          </rPr>
          <t>This amount is using the ensuing appropriation times the max 75%</t>
        </r>
      </text>
    </comment>
    <comment ref="P24" authorId="0" shapeId="0" xr:uid="{5F51B26A-FC85-40B3-9440-691A8660FCD3}">
      <text>
        <r>
          <rPr>
            <sz val="9"/>
            <color indexed="81"/>
            <rFont val="Tahoma"/>
            <family val="2"/>
          </rPr>
          <t>The SAO Recommends reviewing both max cash reserve amounts in order to ensure compliance with N.D.C.C 57-15-27</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96A792C8-289C-4FBA-952D-163BFCD3E2BD}">
      <text>
        <r>
          <rPr>
            <sz val="9"/>
            <color indexed="81"/>
            <rFont val="Tahoma"/>
            <family val="2"/>
          </rPr>
          <t>This cell is normally left blank.</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3532CAB7-4BD9-41A8-BD51-0ABAC457316E}">
      <text>
        <r>
          <rPr>
            <sz val="9"/>
            <color indexed="81"/>
            <rFont val="Tahoma"/>
            <family val="2"/>
          </rPr>
          <t>This is taken from the current budget year that the entity is currently in and not what the entity is budgeting for the upcoming year.</t>
        </r>
      </text>
    </comment>
    <comment ref="P11" authorId="0" shapeId="0" xr:uid="{43347BCB-DDA8-4A86-B1CE-3C5CACDB8399}">
      <text>
        <r>
          <rPr>
            <sz val="9"/>
            <color indexed="81"/>
            <rFont val="Tahoma"/>
            <family val="2"/>
          </rPr>
          <t xml:space="preserve">This is taken from the current budget year that the entity is currently in and not what the entity is budgeting for the upcoming year.
</t>
        </r>
      </text>
    </comment>
    <comment ref="P14" authorId="0" shapeId="0" xr:uid="{9B170D6C-E792-465B-9CCD-F50C32C77734}">
      <text>
        <r>
          <rPr>
            <sz val="9"/>
            <color indexed="81"/>
            <rFont val="Tahoma"/>
            <family val="2"/>
          </rPr>
          <t>This max amount is using the current appropriation times the max 75%</t>
        </r>
      </text>
    </comment>
    <comment ref="P16" authorId="0" shapeId="0" xr:uid="{8D7D3748-CBED-421A-8393-9917948CAF94}">
      <text>
        <r>
          <rPr>
            <sz val="9"/>
            <color indexed="81"/>
            <rFont val="Tahoma"/>
            <family val="2"/>
          </rPr>
          <t xml:space="preserve">This is taken from the ensuing budget year </t>
        </r>
      </text>
    </comment>
    <comment ref="P17" authorId="0" shapeId="0" xr:uid="{808DD4C4-ED9F-4A5D-BC05-D7473AA80781}">
      <text>
        <r>
          <rPr>
            <sz val="9"/>
            <color indexed="81"/>
            <rFont val="Tahoma"/>
            <family val="2"/>
          </rPr>
          <t xml:space="preserve">This is taken from the ensuing budget year. </t>
        </r>
      </text>
    </comment>
    <comment ref="P20" authorId="0" shapeId="0" xr:uid="{FE516BC7-92DA-48F3-873C-15DD128B7BC5}">
      <text>
        <r>
          <rPr>
            <sz val="9"/>
            <color indexed="81"/>
            <rFont val="Tahoma"/>
            <family val="2"/>
          </rPr>
          <t>This amount is using the ensuing appropriation times the max 75%</t>
        </r>
      </text>
    </comment>
    <comment ref="P24" authorId="0" shapeId="0" xr:uid="{CB425D0A-D464-4679-B41C-0A860953664D}">
      <text>
        <r>
          <rPr>
            <sz val="9"/>
            <color indexed="81"/>
            <rFont val="Tahoma"/>
            <family val="2"/>
          </rPr>
          <t>The SAO Recommends reviewing both max cash reserve amounts in order to ensure compliance with N.D.C.C 57-15-27</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782F7B6E-5A9F-4505-B5F5-4079CBC25BC4}">
      <text>
        <r>
          <rPr>
            <sz val="9"/>
            <color indexed="81"/>
            <rFont val="Tahoma"/>
            <family val="2"/>
          </rPr>
          <t xml:space="preserve">Increase this number if applicable. 
 </t>
        </r>
      </text>
    </comment>
    <comment ref="P10" authorId="0" shapeId="0" xr:uid="{E97F6E91-FF09-4D2E-A588-06E40F91AF70}">
      <text>
        <r>
          <rPr>
            <sz val="9"/>
            <color indexed="81"/>
            <rFont val="Tahoma"/>
            <family val="2"/>
          </rPr>
          <t>This is taken from the current budget year that the entity is currently in and not what the entity is budgeting for the upcoming year.</t>
        </r>
      </text>
    </comment>
    <comment ref="P11" authorId="0" shapeId="0" xr:uid="{E9B57414-14AF-4952-85B7-BBF7D4B8F3CC}">
      <text>
        <r>
          <rPr>
            <sz val="9"/>
            <color indexed="81"/>
            <rFont val="Tahoma"/>
            <family val="2"/>
          </rPr>
          <t xml:space="preserve">This is taken from the current budget year that the entity is currently in and not what the entity is budgeting for the upcoming year.
</t>
        </r>
      </text>
    </comment>
    <comment ref="P14" authorId="0" shapeId="0" xr:uid="{C0A4ABE6-0332-4377-AF88-3659E9696968}">
      <text>
        <r>
          <rPr>
            <sz val="9"/>
            <color indexed="81"/>
            <rFont val="Tahoma"/>
            <family val="2"/>
          </rPr>
          <t>This max amount is using the current appropriation times the max 75%</t>
        </r>
      </text>
    </comment>
    <comment ref="P16" authorId="0" shapeId="0" xr:uid="{C3EE89A4-E57D-4B47-A317-AF54ACC3EC3D}">
      <text>
        <r>
          <rPr>
            <sz val="9"/>
            <color indexed="81"/>
            <rFont val="Tahoma"/>
            <family val="2"/>
          </rPr>
          <t xml:space="preserve">This is taken from the ensuing budget year </t>
        </r>
      </text>
    </comment>
    <comment ref="I17" authorId="0" shapeId="0" xr:uid="{FA02C478-753A-466C-9149-6EACEDAA6FED}">
      <text>
        <r>
          <rPr>
            <sz val="9"/>
            <color indexed="81"/>
            <rFont val="Tahoma"/>
            <family val="2"/>
          </rPr>
          <t xml:space="preserve">Update this if Note 2 option is used. 
</t>
        </r>
      </text>
    </comment>
    <comment ref="P17" authorId="0" shapeId="0" xr:uid="{0AC0A64B-B67B-4339-8F10-95E30C9686AB}">
      <text>
        <r>
          <rPr>
            <sz val="9"/>
            <color indexed="81"/>
            <rFont val="Tahoma"/>
            <family val="2"/>
          </rPr>
          <t xml:space="preserve">This is taken from the ensuing budget year. </t>
        </r>
      </text>
    </comment>
    <comment ref="P20" authorId="0" shapeId="0" xr:uid="{50139B0A-E57E-4CF7-BFBB-2D7668655981}">
      <text>
        <r>
          <rPr>
            <sz val="9"/>
            <color indexed="81"/>
            <rFont val="Tahoma"/>
            <family val="2"/>
          </rPr>
          <t>This amount is using the ensuing appropriation times the max 75%</t>
        </r>
      </text>
    </comment>
    <comment ref="P24" authorId="0" shapeId="0" xr:uid="{C604E44B-F4DD-4861-BF88-591485C79F44}">
      <text>
        <r>
          <rPr>
            <sz val="9"/>
            <color indexed="81"/>
            <rFont val="Tahoma"/>
            <family val="2"/>
          </rPr>
          <t>The SAO Recommends reviewing both max cash reserve amounts in order to ensure compliance with N.D.C.C 57-15-27</t>
        </r>
      </text>
    </comment>
    <comment ref="K30" authorId="0" shapeId="0" xr:uid="{0E107363-2124-409C-98C2-3C3D9550C274}">
      <text>
        <r>
          <rPr>
            <sz val="9"/>
            <color indexed="81"/>
            <rFont val="Tahoma"/>
            <family val="2"/>
          </rPr>
          <t>Delete Box if Max Levy is not applicable</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3C3C967C-C5FD-4E7C-837F-065C2382A8ED}">
      <text>
        <r>
          <rPr>
            <sz val="9"/>
            <color indexed="81"/>
            <rFont val="Tahoma"/>
            <family val="2"/>
          </rPr>
          <t>This cell is normally left blank.</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P10" authorId="0" shapeId="0" xr:uid="{91496949-872F-4923-A599-7BF8F72A2C5C}">
      <text>
        <r>
          <rPr>
            <sz val="9"/>
            <color indexed="81"/>
            <rFont val="Tahoma"/>
            <family val="2"/>
          </rPr>
          <t>This is taken from the current budget year that the entity is currently in and not what the entity is budgeting for the upcoming year.</t>
        </r>
      </text>
    </comment>
    <comment ref="P11" authorId="0" shapeId="0" xr:uid="{99B41D3E-2588-4A02-9898-E7B5687519AF}">
      <text>
        <r>
          <rPr>
            <sz val="9"/>
            <color indexed="81"/>
            <rFont val="Tahoma"/>
            <family val="2"/>
          </rPr>
          <t xml:space="preserve">This is taken from the current budget year that the entity is currently in and not what the entity is budgeting for the upcoming year.
</t>
        </r>
      </text>
    </comment>
    <comment ref="P14" authorId="0" shapeId="0" xr:uid="{5B28A5EC-E270-4C71-8C3A-D37FC2A72743}">
      <text>
        <r>
          <rPr>
            <sz val="9"/>
            <color indexed="81"/>
            <rFont val="Tahoma"/>
            <family val="2"/>
          </rPr>
          <t>This max amount is using the current appropriation times the max 75%</t>
        </r>
      </text>
    </comment>
    <comment ref="P16" authorId="0" shapeId="0" xr:uid="{0ADF1649-09E4-4307-B41B-C42AD248F60D}">
      <text>
        <r>
          <rPr>
            <sz val="9"/>
            <color indexed="81"/>
            <rFont val="Tahoma"/>
            <family val="2"/>
          </rPr>
          <t xml:space="preserve">This is taken from the ensuing budget year </t>
        </r>
      </text>
    </comment>
    <comment ref="P17" authorId="0" shapeId="0" xr:uid="{D096DF10-C03E-4451-9E8C-43687B79A3EA}">
      <text>
        <r>
          <rPr>
            <sz val="9"/>
            <color indexed="81"/>
            <rFont val="Tahoma"/>
            <family val="2"/>
          </rPr>
          <t xml:space="preserve">This is taken from the ensuing budget year. </t>
        </r>
      </text>
    </comment>
    <comment ref="P20" authorId="0" shapeId="0" xr:uid="{253D75CF-C73A-4FDD-AE0E-EDED38BAEE8B}">
      <text>
        <r>
          <rPr>
            <sz val="9"/>
            <color indexed="81"/>
            <rFont val="Tahoma"/>
            <family val="2"/>
          </rPr>
          <t>This amount is using the ensuing appropriation times the max 75%</t>
        </r>
      </text>
    </comment>
    <comment ref="P24" authorId="0" shapeId="0" xr:uid="{BE05BA40-B490-4A7A-8E19-0E8FDAD33852}">
      <text>
        <r>
          <rPr>
            <sz val="9"/>
            <color indexed="81"/>
            <rFont val="Tahoma"/>
            <family val="2"/>
          </rPr>
          <t>The SAO Recommends reviewing both max cash reserve amounts in order to ensure compliance with N.D.C.C 57-15-27</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CF0BD8B3-398E-4D46-865F-54F304AE5716}">
      <text>
        <r>
          <rPr>
            <sz val="9"/>
            <color indexed="81"/>
            <rFont val="Tahoma"/>
            <family val="2"/>
          </rPr>
          <t>This cell is normally left blank.</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9688AF9D-6465-4595-A99C-4014133FA06A}">
      <text>
        <r>
          <rPr>
            <sz val="9"/>
            <color indexed="81"/>
            <rFont val="Tahoma"/>
            <family val="2"/>
          </rPr>
          <t xml:space="preserve">Increase this number if an option for voter approval is available and obtained. </t>
        </r>
      </text>
    </comment>
    <comment ref="P10" authorId="0" shapeId="0" xr:uid="{51443F7E-BE02-4796-AE9C-8F7F7A910DD5}">
      <text>
        <r>
          <rPr>
            <sz val="9"/>
            <color indexed="81"/>
            <rFont val="Tahoma"/>
            <family val="2"/>
          </rPr>
          <t>This is taken from the current budget year that the entity is currently in and not what the entity is budgeting for the upcoming year.</t>
        </r>
      </text>
    </comment>
    <comment ref="P11" authorId="0" shapeId="0" xr:uid="{EC9A665C-5683-45BE-A01C-AAD574E2DC16}">
      <text>
        <r>
          <rPr>
            <sz val="9"/>
            <color indexed="81"/>
            <rFont val="Tahoma"/>
            <family val="2"/>
          </rPr>
          <t xml:space="preserve">This is taken from the current budget year that the entity is currently in and not what the entity is budgeting for the upcoming year.
</t>
        </r>
      </text>
    </comment>
    <comment ref="P14" authorId="0" shapeId="0" xr:uid="{0031364E-E1AB-47BF-8E58-7A1E22C574ED}">
      <text>
        <r>
          <rPr>
            <sz val="9"/>
            <color indexed="81"/>
            <rFont val="Tahoma"/>
            <family val="2"/>
          </rPr>
          <t>This max amount is using the current appropriation times the max 75%</t>
        </r>
      </text>
    </comment>
    <comment ref="P16" authorId="0" shapeId="0" xr:uid="{2ADF9D83-7ABA-4E88-8E46-6CA792E27F7A}">
      <text>
        <r>
          <rPr>
            <sz val="9"/>
            <color indexed="81"/>
            <rFont val="Tahoma"/>
            <family val="2"/>
          </rPr>
          <t xml:space="preserve">This is taken from the ensuing budget year </t>
        </r>
      </text>
    </comment>
    <comment ref="P17" authorId="0" shapeId="0" xr:uid="{F64A6AE6-320C-4981-938C-64978C15780F}">
      <text>
        <r>
          <rPr>
            <sz val="9"/>
            <color indexed="81"/>
            <rFont val="Tahoma"/>
            <family val="2"/>
          </rPr>
          <t xml:space="preserve">This is taken from the ensuing budget year. </t>
        </r>
      </text>
    </comment>
    <comment ref="P20" authorId="0" shapeId="0" xr:uid="{635FDC30-F02A-419C-9F0D-98C4B3654FF2}">
      <text>
        <r>
          <rPr>
            <sz val="9"/>
            <color indexed="81"/>
            <rFont val="Tahoma"/>
            <family val="2"/>
          </rPr>
          <t>This amount is using the ensuing appropriation times the max 75%</t>
        </r>
      </text>
    </comment>
    <comment ref="P24" authorId="0" shapeId="0" xr:uid="{ABBCC68B-213B-4805-A58B-EFF136828509}">
      <text>
        <r>
          <rPr>
            <sz val="9"/>
            <color indexed="81"/>
            <rFont val="Tahoma"/>
            <family val="2"/>
          </rPr>
          <t>The SAO Recommends reviewing both max cash reserve amounts in order to ensure compliance with N.D.C.C 57-15-27</t>
        </r>
      </text>
    </comment>
    <comment ref="K30" authorId="0" shapeId="0" xr:uid="{8C98146E-215F-4243-9501-5EA8C7FC593C}">
      <text>
        <r>
          <rPr>
            <sz val="9"/>
            <color indexed="81"/>
            <rFont val="Tahoma"/>
            <family val="2"/>
          </rPr>
          <t>Delete Box if Max Levy is not applicable</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FFF9EAE2-8A08-430D-8D0B-286ADD464CBD}">
      <text>
        <r>
          <rPr>
            <sz val="9"/>
            <color indexed="81"/>
            <rFont val="Tahoma"/>
            <family val="2"/>
          </rPr>
          <t>This cell is normally left blank.</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E8BBEFB5-D218-4ED9-8866-2DBE196EAA83}">
      <text>
        <r>
          <rPr>
            <sz val="9"/>
            <color indexed="81"/>
            <rFont val="Tahoma"/>
            <family val="2"/>
          </rPr>
          <t xml:space="preserve">Increase this number if an option for voter approval is available and obtained. </t>
        </r>
      </text>
    </comment>
    <comment ref="P10" authorId="0" shapeId="0" xr:uid="{03DFCE7A-559E-48BC-B415-55123FAC09CF}">
      <text>
        <r>
          <rPr>
            <sz val="9"/>
            <color indexed="81"/>
            <rFont val="Tahoma"/>
            <family val="2"/>
          </rPr>
          <t>This is taken from the current budget year that the entity is currently in and not what the entity is budgeting for the upcoming year.</t>
        </r>
      </text>
    </comment>
    <comment ref="P11" authorId="0" shapeId="0" xr:uid="{5196518B-907B-4C76-A680-A8C2594132B8}">
      <text>
        <r>
          <rPr>
            <sz val="9"/>
            <color indexed="81"/>
            <rFont val="Tahoma"/>
            <family val="2"/>
          </rPr>
          <t xml:space="preserve">This is taken from the current budget year that the entity is currently in and not what the entity is budgeting for the upcoming year.
</t>
        </r>
      </text>
    </comment>
    <comment ref="P14" authorId="0" shapeId="0" xr:uid="{8872F346-8C50-4484-89F7-D516DA628C75}">
      <text>
        <r>
          <rPr>
            <sz val="9"/>
            <color indexed="81"/>
            <rFont val="Tahoma"/>
            <family val="2"/>
          </rPr>
          <t>This max amount is using the current appropriation times the max 75%</t>
        </r>
      </text>
    </comment>
    <comment ref="P16" authorId="0" shapeId="0" xr:uid="{55C342F3-7295-4095-B8FD-1648744ADEAF}">
      <text>
        <r>
          <rPr>
            <sz val="9"/>
            <color indexed="81"/>
            <rFont val="Tahoma"/>
            <family val="2"/>
          </rPr>
          <t xml:space="preserve">This is taken from the ensuing budget year </t>
        </r>
      </text>
    </comment>
    <comment ref="P17" authorId="0" shapeId="0" xr:uid="{DEB04EA9-F782-42D4-A29B-8D0525644E16}">
      <text>
        <r>
          <rPr>
            <sz val="9"/>
            <color indexed="81"/>
            <rFont val="Tahoma"/>
            <family val="2"/>
          </rPr>
          <t xml:space="preserve">This is taken from the ensuing budget year. </t>
        </r>
      </text>
    </comment>
    <comment ref="P20" authorId="0" shapeId="0" xr:uid="{EDC2F3BD-23A6-48D9-A729-4BE5CD27DADB}">
      <text>
        <r>
          <rPr>
            <sz val="9"/>
            <color indexed="81"/>
            <rFont val="Tahoma"/>
            <family val="2"/>
          </rPr>
          <t>This amount is using the ensuing appropriation times the max 75%</t>
        </r>
      </text>
    </comment>
    <comment ref="P24" authorId="0" shapeId="0" xr:uid="{1C11FF39-837C-464E-8549-B1C7ACA08313}">
      <text>
        <r>
          <rPr>
            <sz val="9"/>
            <color indexed="81"/>
            <rFont val="Tahoma"/>
            <family val="2"/>
          </rPr>
          <t>The SAO Recommends reviewing both max cash reserve amounts in order to ensure compliance with N.D.C.C 57-15-27</t>
        </r>
      </text>
    </comment>
    <comment ref="K30" authorId="0" shapeId="0" xr:uid="{5D8DF2DD-EA94-4F6D-B9AA-F72434C064F5}">
      <text>
        <r>
          <rPr>
            <sz val="9"/>
            <color indexed="81"/>
            <rFont val="Tahoma"/>
            <family val="2"/>
          </rPr>
          <t>Delete Box if Max Levy is not applicable</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A8A18E56-A237-40C5-82AC-E742ACFCD3A2}">
      <text>
        <r>
          <rPr>
            <sz val="9"/>
            <color indexed="81"/>
            <rFont val="Tahoma"/>
            <family val="2"/>
          </rPr>
          <t>This cell is normally left blank.</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550AD046-D803-415F-B3CF-7109CDF3859C}">
      <text>
        <r>
          <rPr>
            <sz val="9"/>
            <color indexed="81"/>
            <rFont val="Tahoma"/>
            <family val="2"/>
          </rPr>
          <t xml:space="preserve">Increase this number if an option for voter approval is available and obtained. </t>
        </r>
      </text>
    </comment>
    <comment ref="P10" authorId="0" shapeId="0" xr:uid="{F9219BA7-E17D-499B-91AF-C472416C2ECB}">
      <text>
        <r>
          <rPr>
            <sz val="9"/>
            <color indexed="81"/>
            <rFont val="Tahoma"/>
            <family val="2"/>
          </rPr>
          <t>This is taken from the current budget year that the entity is currently in and not what the entity is budgeting for the upcoming year.</t>
        </r>
      </text>
    </comment>
    <comment ref="P11" authorId="0" shapeId="0" xr:uid="{9A64BF2F-78BF-455A-85B1-2C371E916606}">
      <text>
        <r>
          <rPr>
            <sz val="9"/>
            <color indexed="81"/>
            <rFont val="Tahoma"/>
            <family val="2"/>
          </rPr>
          <t xml:space="preserve">This is taken from the current budget year that the entity is currently in and not what the entity is budgeting for the upcoming year.
</t>
        </r>
      </text>
    </comment>
    <comment ref="P14" authorId="0" shapeId="0" xr:uid="{82D0C884-4E59-4A39-A21E-6D2D7FB93349}">
      <text>
        <r>
          <rPr>
            <sz val="9"/>
            <color indexed="81"/>
            <rFont val="Tahoma"/>
            <family val="2"/>
          </rPr>
          <t>This max amount is using the current appropriation times the max 75%</t>
        </r>
      </text>
    </comment>
    <comment ref="P16" authorId="0" shapeId="0" xr:uid="{90035340-BF2F-4DB8-A855-7D088BBE7465}">
      <text>
        <r>
          <rPr>
            <sz val="9"/>
            <color indexed="81"/>
            <rFont val="Tahoma"/>
            <family val="2"/>
          </rPr>
          <t xml:space="preserve">This is taken from the ensuing budget year </t>
        </r>
      </text>
    </comment>
    <comment ref="P17" authorId="0" shapeId="0" xr:uid="{5D3C58AD-1EA6-48A8-8FAE-C56A62A97467}">
      <text>
        <r>
          <rPr>
            <sz val="9"/>
            <color indexed="81"/>
            <rFont val="Tahoma"/>
            <family val="2"/>
          </rPr>
          <t xml:space="preserve">This is taken from the ensuing budget year. </t>
        </r>
      </text>
    </comment>
    <comment ref="P20" authorId="0" shapeId="0" xr:uid="{751EAE60-4969-49BE-85C1-8C4932957F20}">
      <text>
        <r>
          <rPr>
            <sz val="9"/>
            <color indexed="81"/>
            <rFont val="Tahoma"/>
            <family val="2"/>
          </rPr>
          <t>This amount is using the ensuing appropriation times the max 75%</t>
        </r>
      </text>
    </comment>
    <comment ref="P24" authorId="0" shapeId="0" xr:uid="{9C01066B-8F70-45CF-986F-D5DFC5E8951A}">
      <text>
        <r>
          <rPr>
            <sz val="9"/>
            <color indexed="81"/>
            <rFont val="Tahoma"/>
            <family val="2"/>
          </rPr>
          <t>The SAO Recommends reviewing both max cash reserve amounts in order to ensure compliance with N.D.C.C 57-15-27</t>
        </r>
      </text>
    </comment>
    <comment ref="K30" authorId="0" shapeId="0" xr:uid="{8C45F3A1-F5EC-4706-9A32-C5AEE8CC8B63}">
      <text>
        <r>
          <rPr>
            <sz val="9"/>
            <color indexed="81"/>
            <rFont val="Tahoma"/>
            <family val="2"/>
          </rPr>
          <t>Delete Box if Max Levy is not applicable</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39BD0D62-E2D6-486D-929B-B45241E48704}">
      <text>
        <r>
          <rPr>
            <sz val="9"/>
            <color indexed="81"/>
            <rFont val="Tahoma"/>
            <family val="2"/>
          </rPr>
          <t>This cell is normally left blank.</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A23E26A3-8DA4-4FA9-8AE0-6B2BE672F7CB}">
      <text>
        <r>
          <rPr>
            <sz val="9"/>
            <color indexed="81"/>
            <rFont val="Tahoma"/>
            <family val="2"/>
          </rPr>
          <t xml:space="preserve">Increase this number if an option for voter approval is available and obtained. </t>
        </r>
      </text>
    </comment>
    <comment ref="P10" authorId="0" shapeId="0" xr:uid="{456BDBFB-8656-4633-826F-1E3D06FA3258}">
      <text>
        <r>
          <rPr>
            <sz val="9"/>
            <color indexed="81"/>
            <rFont val="Tahoma"/>
            <family val="2"/>
          </rPr>
          <t>This is taken from the current budget year that the entity is currently in and not what the entity is budgeting for the upcoming year.</t>
        </r>
      </text>
    </comment>
    <comment ref="P11" authorId="0" shapeId="0" xr:uid="{ACFD5F14-A391-4860-B0E4-D26C6347AFF3}">
      <text>
        <r>
          <rPr>
            <sz val="9"/>
            <color indexed="81"/>
            <rFont val="Tahoma"/>
            <family val="2"/>
          </rPr>
          <t xml:space="preserve">This is taken from the current budget year that the entity is currently in and not what the entity is budgeting for the upcoming year.
</t>
        </r>
      </text>
    </comment>
    <comment ref="P14" authorId="0" shapeId="0" xr:uid="{0C723E00-6490-459A-859F-21C42DF33990}">
      <text>
        <r>
          <rPr>
            <sz val="9"/>
            <color indexed="81"/>
            <rFont val="Tahoma"/>
            <family val="2"/>
          </rPr>
          <t>This max amount is using the current appropriation times the max 75%</t>
        </r>
      </text>
    </comment>
    <comment ref="P16" authorId="0" shapeId="0" xr:uid="{9CAF6A2A-AAAB-4FC5-BF30-CC78719A6EC2}">
      <text>
        <r>
          <rPr>
            <sz val="9"/>
            <color indexed="81"/>
            <rFont val="Tahoma"/>
            <family val="2"/>
          </rPr>
          <t xml:space="preserve">This is taken from the ensuing budget year </t>
        </r>
      </text>
    </comment>
    <comment ref="P17" authorId="0" shapeId="0" xr:uid="{4DBE6DAD-FF2A-416A-B2F4-98C46A7CD59B}">
      <text>
        <r>
          <rPr>
            <sz val="9"/>
            <color indexed="81"/>
            <rFont val="Tahoma"/>
            <family val="2"/>
          </rPr>
          <t xml:space="preserve">This is taken from the ensuing budget year. </t>
        </r>
      </text>
    </comment>
    <comment ref="P20" authorId="0" shapeId="0" xr:uid="{F8C8F6FD-2E73-4E53-AB7D-104EFB648FFB}">
      <text>
        <r>
          <rPr>
            <sz val="9"/>
            <color indexed="81"/>
            <rFont val="Tahoma"/>
            <family val="2"/>
          </rPr>
          <t>This amount is using the ensuing appropriation times the max 75%</t>
        </r>
      </text>
    </comment>
    <comment ref="P24" authorId="0" shapeId="0" xr:uid="{46755714-8D59-4B98-85A3-EE6DBA9CDC65}">
      <text>
        <r>
          <rPr>
            <sz val="9"/>
            <color indexed="81"/>
            <rFont val="Tahoma"/>
            <family val="2"/>
          </rPr>
          <t>The SAO Recommends reviewing both max cash reserve amounts in order to ensure compliance with N.D.C.C 57-15-27</t>
        </r>
      </text>
    </comment>
    <comment ref="K30" authorId="0" shapeId="0" xr:uid="{E34ECE2D-629E-4D0D-AE3B-26F059A49A01}">
      <text>
        <r>
          <rPr>
            <sz val="9"/>
            <color indexed="81"/>
            <rFont val="Tahoma"/>
            <family val="2"/>
          </rPr>
          <t>Delete Box if Max Levy is not applicable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D1D890FD-BCFE-438F-8884-277C5543C4AB}">
      <text>
        <r>
          <rPr>
            <sz val="9"/>
            <color indexed="81"/>
            <rFont val="Tahoma"/>
            <family val="2"/>
          </rPr>
          <t>This cell is normally left blank.</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DED0169F-DD5F-4C93-BFEA-575D520536BD}">
      <text>
        <r>
          <rPr>
            <sz val="9"/>
            <color indexed="81"/>
            <rFont val="Tahoma"/>
            <family val="2"/>
          </rPr>
          <t>This cell is normally left blank.</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BB76E076-6250-4440-B62D-5D0DF1595004}">
      <text>
        <r>
          <rPr>
            <sz val="9"/>
            <color indexed="81"/>
            <rFont val="Tahoma"/>
            <family val="2"/>
          </rPr>
          <t xml:space="preserve">Increase this number if an option for voter approval is available and obtained. </t>
        </r>
      </text>
    </comment>
    <comment ref="P10" authorId="0" shapeId="0" xr:uid="{CCFFC058-DEC7-4CD8-9841-B184B93E0F76}">
      <text>
        <r>
          <rPr>
            <sz val="9"/>
            <color indexed="81"/>
            <rFont val="Tahoma"/>
            <family val="2"/>
          </rPr>
          <t>This is taken from the current budget year that the entity is currently in and not what the entity is budgeting for the upcoming year.</t>
        </r>
      </text>
    </comment>
    <comment ref="P11" authorId="0" shapeId="0" xr:uid="{E1CCE353-A828-4FE6-A710-CB7B92649077}">
      <text>
        <r>
          <rPr>
            <sz val="9"/>
            <color indexed="81"/>
            <rFont val="Tahoma"/>
            <family val="2"/>
          </rPr>
          <t xml:space="preserve">This is taken from the current budget year that the entity is currently in and not what the entity is budgeting for the upcoming year.
</t>
        </r>
      </text>
    </comment>
    <comment ref="P14" authorId="0" shapeId="0" xr:uid="{13BE85FF-239F-4135-A673-B7D58860FF57}">
      <text>
        <r>
          <rPr>
            <sz val="9"/>
            <color indexed="81"/>
            <rFont val="Tahoma"/>
            <family val="2"/>
          </rPr>
          <t>This max amount is using the current appropriation times the max 75%</t>
        </r>
      </text>
    </comment>
    <comment ref="P16" authorId="0" shapeId="0" xr:uid="{E92C12A0-9507-4D7F-874E-4D85FD48E26E}">
      <text>
        <r>
          <rPr>
            <sz val="9"/>
            <color indexed="81"/>
            <rFont val="Tahoma"/>
            <family val="2"/>
          </rPr>
          <t xml:space="preserve">This is taken from the ensuing budget year </t>
        </r>
      </text>
    </comment>
    <comment ref="P17" authorId="0" shapeId="0" xr:uid="{8094A2DB-9691-41E5-B274-A8BE602AE045}">
      <text>
        <r>
          <rPr>
            <sz val="9"/>
            <color indexed="81"/>
            <rFont val="Tahoma"/>
            <family val="2"/>
          </rPr>
          <t xml:space="preserve">This is taken from the ensuing budget year. </t>
        </r>
      </text>
    </comment>
    <comment ref="P20" authorId="0" shapeId="0" xr:uid="{0E1E15C7-E24A-4999-A4DD-9859FFC05960}">
      <text>
        <r>
          <rPr>
            <sz val="9"/>
            <color indexed="81"/>
            <rFont val="Tahoma"/>
            <family val="2"/>
          </rPr>
          <t>This amount is using the ensuing appropriation times the max 75%</t>
        </r>
      </text>
    </comment>
    <comment ref="P24" authorId="0" shapeId="0" xr:uid="{39A231D9-430A-4075-AD29-6A92D1163EDD}">
      <text>
        <r>
          <rPr>
            <sz val="9"/>
            <color indexed="81"/>
            <rFont val="Tahoma"/>
            <family val="2"/>
          </rPr>
          <t>The SAO Recommends reviewing both max cash reserve amounts in order to ensure compliance with N.D.C.C 57-15-27</t>
        </r>
      </text>
    </comment>
    <comment ref="K30" authorId="0" shapeId="0" xr:uid="{5BE2855B-33B8-4FC5-8C3C-0BB1EB74907E}">
      <text>
        <r>
          <rPr>
            <sz val="9"/>
            <color indexed="81"/>
            <rFont val="Tahoma"/>
            <family val="2"/>
          </rPr>
          <t>Delete Box if Max Levy is not applicable</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F9F96C7B-986D-4AD3-9312-C0C6E69BBCB0}">
      <text>
        <r>
          <rPr>
            <sz val="9"/>
            <color indexed="81"/>
            <rFont val="Tahoma"/>
            <family val="2"/>
          </rPr>
          <t>This cell is normally left blank.</t>
        </r>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303BC734-5592-41BC-9153-5CBACCEDA535}">
      <text>
        <r>
          <rPr>
            <sz val="9"/>
            <color indexed="81"/>
            <rFont val="Tahoma"/>
            <family val="2"/>
          </rPr>
          <t xml:space="preserve">Increase this number if an option for voter approval is available and obtained. </t>
        </r>
      </text>
    </comment>
    <comment ref="P10" authorId="0" shapeId="0" xr:uid="{CAF0DF15-C5B6-40E1-8A7A-86A4EFFCB8FA}">
      <text>
        <r>
          <rPr>
            <sz val="9"/>
            <color indexed="81"/>
            <rFont val="Tahoma"/>
            <family val="2"/>
          </rPr>
          <t>This is taken from the current budget year that the entity is currently in and not what the entity is budgeting for the upcoming year.</t>
        </r>
      </text>
    </comment>
    <comment ref="P11" authorId="0" shapeId="0" xr:uid="{7EAE6544-82D8-473C-9942-DE12D1E669B7}">
      <text>
        <r>
          <rPr>
            <sz val="9"/>
            <color indexed="81"/>
            <rFont val="Tahoma"/>
            <family val="2"/>
          </rPr>
          <t xml:space="preserve">This is taken from the current budget year that the entity is currently in and not what the entity is budgeting for the upcoming year.
</t>
        </r>
      </text>
    </comment>
    <comment ref="P14" authorId="0" shapeId="0" xr:uid="{3A440FD2-F548-4224-A277-8D2A7A1E0229}">
      <text>
        <r>
          <rPr>
            <sz val="9"/>
            <color indexed="81"/>
            <rFont val="Tahoma"/>
            <family val="2"/>
          </rPr>
          <t>This max amount is using the current appropriation times the max 75%</t>
        </r>
      </text>
    </comment>
    <comment ref="P16" authorId="0" shapeId="0" xr:uid="{E1230B59-CDC2-49B4-91E4-1E88A4E80167}">
      <text>
        <r>
          <rPr>
            <sz val="9"/>
            <color indexed="81"/>
            <rFont val="Tahoma"/>
            <family val="2"/>
          </rPr>
          <t xml:space="preserve">This is taken from the ensuing budget year </t>
        </r>
      </text>
    </comment>
    <comment ref="P17" authorId="0" shapeId="0" xr:uid="{79BD1ECF-3E96-42C5-A4CC-6FD3F53392A9}">
      <text>
        <r>
          <rPr>
            <sz val="9"/>
            <color indexed="81"/>
            <rFont val="Tahoma"/>
            <family val="2"/>
          </rPr>
          <t xml:space="preserve">This is taken from the ensuing budget year. </t>
        </r>
      </text>
    </comment>
    <comment ref="P20" authorId="0" shapeId="0" xr:uid="{3EDD9788-771D-49AC-A60C-05B209016956}">
      <text>
        <r>
          <rPr>
            <sz val="9"/>
            <color indexed="81"/>
            <rFont val="Tahoma"/>
            <family val="2"/>
          </rPr>
          <t>This amount is using the ensuing appropriation times the max 75%</t>
        </r>
      </text>
    </comment>
    <comment ref="P24" authorId="0" shapeId="0" xr:uid="{C0625B7E-EB2D-4EB0-9528-0C4F684BC48C}">
      <text>
        <r>
          <rPr>
            <sz val="9"/>
            <color indexed="81"/>
            <rFont val="Tahoma"/>
            <family val="2"/>
          </rPr>
          <t>The SAO Recommends reviewing both max cash reserve amounts in order to ensure compliance with N.D.C.C 57-15-27</t>
        </r>
      </text>
    </comment>
    <comment ref="K30" authorId="0" shapeId="0" xr:uid="{ABD95248-A09E-4A02-9811-2C92B82C679D}">
      <text>
        <r>
          <rPr>
            <sz val="9"/>
            <color indexed="81"/>
            <rFont val="Tahoma"/>
            <family val="2"/>
          </rPr>
          <t>Delete Box if Max Levy is not applicable</t>
        </r>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7AF23647-06F7-4C26-BA4F-75E62C8D1512}">
      <text>
        <r>
          <rPr>
            <sz val="9"/>
            <color indexed="81"/>
            <rFont val="Tahoma"/>
            <family val="2"/>
          </rPr>
          <t>This cell is normally left blank.</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27BFE402-4E92-462F-81E6-88E4DFA4F06B}">
      <text>
        <r>
          <rPr>
            <sz val="9"/>
            <color indexed="81"/>
            <rFont val="Tahoma"/>
            <family val="2"/>
          </rPr>
          <t xml:space="preserve">Increase this number if an option for voter approval is available and obtained. </t>
        </r>
      </text>
    </comment>
    <comment ref="P10" authorId="0" shapeId="0" xr:uid="{681B1C02-F3AB-48C7-83D0-75A70200EF4C}">
      <text>
        <r>
          <rPr>
            <sz val="9"/>
            <color indexed="81"/>
            <rFont val="Tahoma"/>
            <family val="2"/>
          </rPr>
          <t>This is taken from the current budget year that the entity is currently in and not what the entity is budgeting for the upcoming year.</t>
        </r>
      </text>
    </comment>
    <comment ref="P11" authorId="0" shapeId="0" xr:uid="{CBCE495D-2EDD-460D-B0DE-C2DD7E5B1F74}">
      <text>
        <r>
          <rPr>
            <sz val="9"/>
            <color indexed="81"/>
            <rFont val="Tahoma"/>
            <family val="2"/>
          </rPr>
          <t xml:space="preserve">This is taken from the current budget year that the entity is currently in and not what the entity is budgeting for the upcoming year.
</t>
        </r>
      </text>
    </comment>
    <comment ref="P14" authorId="0" shapeId="0" xr:uid="{BBE064D3-4F21-4633-9B8B-F882188C8142}">
      <text>
        <r>
          <rPr>
            <sz val="9"/>
            <color indexed="81"/>
            <rFont val="Tahoma"/>
            <family val="2"/>
          </rPr>
          <t>This max amount is using the current appropriation times the max 75%</t>
        </r>
      </text>
    </comment>
    <comment ref="P16" authorId="0" shapeId="0" xr:uid="{9A8E3949-D440-49DC-AF75-395FC0399927}">
      <text>
        <r>
          <rPr>
            <sz val="9"/>
            <color indexed="81"/>
            <rFont val="Tahoma"/>
            <family val="2"/>
          </rPr>
          <t xml:space="preserve">This is taken from the ensuing budget year </t>
        </r>
      </text>
    </comment>
    <comment ref="P17" authorId="0" shapeId="0" xr:uid="{C558657D-05D2-4504-B164-84A4B51E817F}">
      <text>
        <r>
          <rPr>
            <sz val="9"/>
            <color indexed="81"/>
            <rFont val="Tahoma"/>
            <family val="2"/>
          </rPr>
          <t xml:space="preserve">This is taken from the ensuing budget year. </t>
        </r>
      </text>
    </comment>
    <comment ref="P20" authorId="0" shapeId="0" xr:uid="{7F3AB6D5-35CC-4515-AB61-DBA24E37355D}">
      <text>
        <r>
          <rPr>
            <sz val="9"/>
            <color indexed="81"/>
            <rFont val="Tahoma"/>
            <family val="2"/>
          </rPr>
          <t>This amount is using the ensuing appropriation times the max 75%</t>
        </r>
      </text>
    </comment>
    <comment ref="P24" authorId="0" shapeId="0" xr:uid="{9DB19F73-6CF3-4ABA-8D49-8211E30838D2}">
      <text>
        <r>
          <rPr>
            <sz val="9"/>
            <color indexed="81"/>
            <rFont val="Tahoma"/>
            <family val="2"/>
          </rPr>
          <t>The SAO Recommends reviewing both max cash reserve amounts in order to ensure compliance with N.D.C.C 57-15-27</t>
        </r>
      </text>
    </comment>
    <comment ref="K30" authorId="0" shapeId="0" xr:uid="{6071AE34-9C39-4543-8E3D-868C0AF24892}">
      <text>
        <r>
          <rPr>
            <sz val="9"/>
            <color indexed="81"/>
            <rFont val="Tahoma"/>
            <family val="2"/>
          </rPr>
          <t>Delete Box if Max Levy is not applicable</t>
        </r>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464B5C0D-9D5A-4CDF-A682-6D117F52CCEB}">
      <text>
        <r>
          <rPr>
            <sz val="9"/>
            <color indexed="81"/>
            <rFont val="Tahoma"/>
            <family val="2"/>
          </rPr>
          <t>This cell is normally left blank.</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656FBF1C-9B86-434F-A1EB-C90D08E2AC47}">
      <text>
        <r>
          <rPr>
            <sz val="9"/>
            <color indexed="81"/>
            <rFont val="Tahoma"/>
            <family val="2"/>
          </rPr>
          <t xml:space="preserve">Increase this number if an option for voter approval is available and obtained. </t>
        </r>
      </text>
    </comment>
    <comment ref="P10" authorId="0" shapeId="0" xr:uid="{6C818C00-1F61-4B47-AFA3-815D3CAC0767}">
      <text>
        <r>
          <rPr>
            <sz val="9"/>
            <color indexed="81"/>
            <rFont val="Tahoma"/>
            <family val="2"/>
          </rPr>
          <t>This is taken from the current budget year that the entity is currently in and not what the entity is budgeting for the upcoming year.</t>
        </r>
      </text>
    </comment>
    <comment ref="P11" authorId="0" shapeId="0" xr:uid="{34994D8B-6C10-4B78-B278-02AE18583808}">
      <text>
        <r>
          <rPr>
            <sz val="9"/>
            <color indexed="81"/>
            <rFont val="Tahoma"/>
            <family val="2"/>
          </rPr>
          <t xml:space="preserve">This is taken from the current budget year that the entity is currently in and not what the entity is budgeting for the upcoming year.
</t>
        </r>
      </text>
    </comment>
    <comment ref="P14" authorId="0" shapeId="0" xr:uid="{FE8BF46D-E503-48AF-B8DC-63CB5655F4D1}">
      <text>
        <r>
          <rPr>
            <sz val="9"/>
            <color indexed="81"/>
            <rFont val="Tahoma"/>
            <family val="2"/>
          </rPr>
          <t>This max amount is using the current appropriation times the max 75%</t>
        </r>
      </text>
    </comment>
    <comment ref="P16" authorId="0" shapeId="0" xr:uid="{2A8013F5-3E28-4C8C-970E-430B75D9A31E}">
      <text>
        <r>
          <rPr>
            <sz val="9"/>
            <color indexed="81"/>
            <rFont val="Tahoma"/>
            <family val="2"/>
          </rPr>
          <t xml:space="preserve">This is taken from the ensuing budget year </t>
        </r>
      </text>
    </comment>
    <comment ref="P17" authorId="0" shapeId="0" xr:uid="{19A2A0A3-FFB1-4F5D-8AEF-3A9A2FB5BF7B}">
      <text>
        <r>
          <rPr>
            <sz val="9"/>
            <color indexed="81"/>
            <rFont val="Tahoma"/>
            <family val="2"/>
          </rPr>
          <t xml:space="preserve">This is taken from the ensuing budget year. </t>
        </r>
      </text>
    </comment>
    <comment ref="P20" authorId="0" shapeId="0" xr:uid="{B39F5A7F-C6FA-4DC9-8623-FFAC1F0A3DFF}">
      <text>
        <r>
          <rPr>
            <sz val="9"/>
            <color indexed="81"/>
            <rFont val="Tahoma"/>
            <family val="2"/>
          </rPr>
          <t>This amount is using the ensuing appropriation times the max 75%</t>
        </r>
      </text>
    </comment>
    <comment ref="P24" authorId="0" shapeId="0" xr:uid="{725C1B68-41DA-4D74-BF5B-56BB21EBA317}">
      <text>
        <r>
          <rPr>
            <sz val="9"/>
            <color indexed="81"/>
            <rFont val="Tahoma"/>
            <family val="2"/>
          </rPr>
          <t>The SAO Recommends reviewing both max cash reserve amounts in order to ensure compliance with N.D.C.C 57-15-27</t>
        </r>
      </text>
    </comment>
    <comment ref="K30" authorId="0" shapeId="0" xr:uid="{0BAB8D7F-ED54-4815-B4EE-71D85E9752C7}">
      <text>
        <r>
          <rPr>
            <sz val="9"/>
            <color indexed="81"/>
            <rFont val="Tahoma"/>
            <family val="2"/>
          </rPr>
          <t>Delete Box if Max Levy is not applicable</t>
        </r>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43C86468-A2DC-4FB2-B815-01863ECC1813}">
      <text>
        <r>
          <rPr>
            <sz val="9"/>
            <color indexed="81"/>
            <rFont val="Tahoma"/>
            <family val="2"/>
          </rPr>
          <t>This cell is normally left blank.</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324B77D8-3FFE-4A83-A116-E9566C04317B}">
      <text>
        <r>
          <rPr>
            <sz val="9"/>
            <color indexed="81"/>
            <rFont val="Tahoma"/>
            <family val="2"/>
          </rPr>
          <t xml:space="preserve">Increase this number if an option for voter approval is available and obtained. </t>
        </r>
      </text>
    </comment>
    <comment ref="P10" authorId="0" shapeId="0" xr:uid="{FDC0DF88-0D63-4264-B782-E42E807A5DD0}">
      <text>
        <r>
          <rPr>
            <sz val="9"/>
            <color indexed="81"/>
            <rFont val="Tahoma"/>
            <family val="2"/>
          </rPr>
          <t>This is taken from the current budget year that the entity is currently in and not what the entity is budgeting for the upcoming year.</t>
        </r>
      </text>
    </comment>
    <comment ref="P11" authorId="0" shapeId="0" xr:uid="{59630E54-AA0A-49BF-BE2D-24ADB2954558}">
      <text>
        <r>
          <rPr>
            <sz val="9"/>
            <color indexed="81"/>
            <rFont val="Tahoma"/>
            <family val="2"/>
          </rPr>
          <t xml:space="preserve">This is taken from the current budget year that the entity is currently in and not what the entity is budgeting for the upcoming year.
</t>
        </r>
      </text>
    </comment>
    <comment ref="P14" authorId="0" shapeId="0" xr:uid="{A66CC010-A0E9-457D-8AB6-E2147EA58D0D}">
      <text>
        <r>
          <rPr>
            <sz val="9"/>
            <color indexed="81"/>
            <rFont val="Tahoma"/>
            <family val="2"/>
          </rPr>
          <t>This max amount is using the current appropriation times the max 75%</t>
        </r>
      </text>
    </comment>
    <comment ref="P16" authorId="0" shapeId="0" xr:uid="{F5B0FA92-B844-4B4C-ACA9-0627E1E92E20}">
      <text>
        <r>
          <rPr>
            <sz val="9"/>
            <color indexed="81"/>
            <rFont val="Tahoma"/>
            <family val="2"/>
          </rPr>
          <t xml:space="preserve">This is taken from the ensuing budget year </t>
        </r>
      </text>
    </comment>
    <comment ref="P17" authorId="0" shapeId="0" xr:uid="{AE9231EF-41D9-489F-9EE5-AAF82C9D9B1D}">
      <text>
        <r>
          <rPr>
            <sz val="9"/>
            <color indexed="81"/>
            <rFont val="Tahoma"/>
            <family val="2"/>
          </rPr>
          <t xml:space="preserve">This is taken from the ensuing budget year. </t>
        </r>
      </text>
    </comment>
    <comment ref="P20" authorId="0" shapeId="0" xr:uid="{B2441EA1-D84B-4FD0-8760-1925BAFCAD71}">
      <text>
        <r>
          <rPr>
            <sz val="9"/>
            <color indexed="81"/>
            <rFont val="Tahoma"/>
            <family val="2"/>
          </rPr>
          <t>This amount is using the ensuing appropriation times the max 75%</t>
        </r>
      </text>
    </comment>
    <comment ref="P24" authorId="0" shapeId="0" xr:uid="{68575084-6A7F-400A-A0F8-3FA71C9686C0}">
      <text>
        <r>
          <rPr>
            <sz val="9"/>
            <color indexed="81"/>
            <rFont val="Tahoma"/>
            <family val="2"/>
          </rPr>
          <t>The SAO Recommends reviewing both max cash reserve amounts in order to ensure compliance with N.D.C.C 57-15-27</t>
        </r>
      </text>
    </comment>
    <comment ref="K30" authorId="0" shapeId="0" xr:uid="{3833FEC2-5A9F-4EDE-B5B4-259D642052B6}">
      <text>
        <r>
          <rPr>
            <sz val="9"/>
            <color indexed="81"/>
            <rFont val="Tahoma"/>
            <family val="2"/>
          </rPr>
          <t>Delete Box if Max Levy is not applicable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7E49ADE5-6246-41C0-82C2-7A6B61AC5D8E}">
      <text>
        <r>
          <rPr>
            <sz val="9"/>
            <color indexed="81"/>
            <rFont val="Tahoma"/>
            <family val="2"/>
          </rPr>
          <t xml:space="preserve">Increase this number if applicable. 
 </t>
        </r>
      </text>
    </comment>
    <comment ref="P10" authorId="0" shapeId="0" xr:uid="{4A076A4E-5EC1-4562-A74A-D1908758A0CB}">
      <text>
        <r>
          <rPr>
            <sz val="9"/>
            <color indexed="81"/>
            <rFont val="Tahoma"/>
            <family val="2"/>
          </rPr>
          <t>This is taken from the current budget year that the entity is currently in and not what the entity is budgeting for the upcoming year.</t>
        </r>
      </text>
    </comment>
    <comment ref="P11" authorId="0" shapeId="0" xr:uid="{28D62BB4-5425-427B-B08A-700FD248B6FB}">
      <text>
        <r>
          <rPr>
            <sz val="9"/>
            <color indexed="81"/>
            <rFont val="Tahoma"/>
            <family val="2"/>
          </rPr>
          <t xml:space="preserve">This is taken from the current budget year that the entity is currently in and not what the entity is budgeting for the upcoming year.
</t>
        </r>
      </text>
    </comment>
    <comment ref="P14" authorId="0" shapeId="0" xr:uid="{1E7D3BA0-43DC-4929-8221-B59E439745A7}">
      <text>
        <r>
          <rPr>
            <sz val="9"/>
            <color indexed="81"/>
            <rFont val="Tahoma"/>
            <family val="2"/>
          </rPr>
          <t>This max amount is using the current appropriation times the max 75%</t>
        </r>
      </text>
    </comment>
    <comment ref="P16" authorId="0" shapeId="0" xr:uid="{0BABA36A-1668-4E2E-9367-1390FD493CF4}">
      <text>
        <r>
          <rPr>
            <sz val="9"/>
            <color indexed="81"/>
            <rFont val="Tahoma"/>
            <family val="2"/>
          </rPr>
          <t xml:space="preserve">This is taken from the ensuing budget year </t>
        </r>
      </text>
    </comment>
    <comment ref="I17" authorId="0" shapeId="0" xr:uid="{30E7F762-E7DA-4F7A-8403-732D1D60212A}">
      <text>
        <r>
          <rPr>
            <sz val="9"/>
            <color indexed="81"/>
            <rFont val="Tahoma"/>
            <family val="2"/>
          </rPr>
          <t xml:space="preserve">Update this if Note 2 option is used. 
</t>
        </r>
      </text>
    </comment>
    <comment ref="P17" authorId="0" shapeId="0" xr:uid="{FE46288D-AAA6-4797-AB91-ADDF4777ECA3}">
      <text>
        <r>
          <rPr>
            <sz val="9"/>
            <color indexed="81"/>
            <rFont val="Tahoma"/>
            <family val="2"/>
          </rPr>
          <t xml:space="preserve">This is taken from the ensuing budget year. </t>
        </r>
      </text>
    </comment>
    <comment ref="P20" authorId="0" shapeId="0" xr:uid="{78D80DFA-720E-445D-92C4-76817B0D5479}">
      <text>
        <r>
          <rPr>
            <sz val="9"/>
            <color indexed="81"/>
            <rFont val="Tahoma"/>
            <family val="2"/>
          </rPr>
          <t>This amount is using the ensuing appropriation times the max 75%</t>
        </r>
      </text>
    </comment>
    <comment ref="P24" authorId="0" shapeId="0" xr:uid="{DD0335BB-5B39-454B-BD69-FBAC0F4521E0}">
      <text>
        <r>
          <rPr>
            <sz val="9"/>
            <color indexed="81"/>
            <rFont val="Tahoma"/>
            <family val="2"/>
          </rPr>
          <t>The SAO Recommends reviewing both max cash reserve amounts in order to ensure compliance with N.D.C.C 57-15-27</t>
        </r>
      </text>
    </comment>
    <comment ref="K30" authorId="0" shapeId="0" xr:uid="{8DD28384-F431-4E2D-9DC2-AA8D07EB0D6D}">
      <text>
        <r>
          <rPr>
            <sz val="9"/>
            <color indexed="81"/>
            <rFont val="Tahoma"/>
            <family val="2"/>
          </rPr>
          <t>Delete Box if Max Levy is not applicable</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A1686B5A-9F4D-4E4C-B2C4-C42F5459C112}">
      <text>
        <r>
          <rPr>
            <sz val="9"/>
            <color indexed="81"/>
            <rFont val="Tahoma"/>
            <family val="2"/>
          </rPr>
          <t>This cell is normally left blank.</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6E74BF19-700B-48AD-80CF-A0209EC4B812}">
      <text>
        <r>
          <rPr>
            <sz val="9"/>
            <color indexed="81"/>
            <rFont val="Tahoma"/>
            <family val="2"/>
          </rPr>
          <t xml:space="preserve">Increase this number if an option for voter approval is available and obtained. </t>
        </r>
      </text>
    </comment>
    <comment ref="P10" authorId="0" shapeId="0" xr:uid="{A9FE6F45-3CDA-4F8F-9D93-D8FEE8F085AC}">
      <text>
        <r>
          <rPr>
            <sz val="9"/>
            <color indexed="81"/>
            <rFont val="Tahoma"/>
            <family val="2"/>
          </rPr>
          <t>This is taken from the current budget year that the entity is currently in and not what the entity is budgeting for the upcoming year.</t>
        </r>
      </text>
    </comment>
    <comment ref="P11" authorId="0" shapeId="0" xr:uid="{14BD9B0A-B4B0-40D9-8E1D-0689D72F187F}">
      <text>
        <r>
          <rPr>
            <sz val="9"/>
            <color indexed="81"/>
            <rFont val="Tahoma"/>
            <family val="2"/>
          </rPr>
          <t xml:space="preserve">This is taken from the current budget year that the entity is currently in and not what the entity is budgeting for the upcoming year.
</t>
        </r>
      </text>
    </comment>
    <comment ref="P14" authorId="0" shapeId="0" xr:uid="{0957898B-1DB7-4317-A840-40431898D3EC}">
      <text>
        <r>
          <rPr>
            <sz val="9"/>
            <color indexed="81"/>
            <rFont val="Tahoma"/>
            <family val="2"/>
          </rPr>
          <t>This max amount is using the current appropriation times the max 75%</t>
        </r>
      </text>
    </comment>
    <comment ref="P16" authorId="0" shapeId="0" xr:uid="{653DFAFB-C8E5-411D-A628-B81A5A15C4AC}">
      <text>
        <r>
          <rPr>
            <sz val="9"/>
            <color indexed="81"/>
            <rFont val="Tahoma"/>
            <family val="2"/>
          </rPr>
          <t xml:space="preserve">This is taken from the ensuing budget year </t>
        </r>
      </text>
    </comment>
    <comment ref="P17" authorId="0" shapeId="0" xr:uid="{D72CCBE6-4EA2-4824-B608-D7BBCD39E8F0}">
      <text>
        <r>
          <rPr>
            <sz val="9"/>
            <color indexed="81"/>
            <rFont val="Tahoma"/>
            <family val="2"/>
          </rPr>
          <t xml:space="preserve">This is taken from the ensuing budget year. </t>
        </r>
      </text>
    </comment>
    <comment ref="P20" authorId="0" shapeId="0" xr:uid="{EDCBEC83-FB08-40DA-99DC-5F2E7C3804F1}">
      <text>
        <r>
          <rPr>
            <sz val="9"/>
            <color indexed="81"/>
            <rFont val="Tahoma"/>
            <family val="2"/>
          </rPr>
          <t>This amount is using the ensuing appropriation times the max 75%</t>
        </r>
      </text>
    </comment>
    <comment ref="P24" authorId="0" shapeId="0" xr:uid="{0B12E4E6-A1B5-458D-9BCE-4DFCAA79F413}">
      <text>
        <r>
          <rPr>
            <sz val="9"/>
            <color indexed="81"/>
            <rFont val="Tahoma"/>
            <family val="2"/>
          </rPr>
          <t>The SAO Recommends reviewing both max cash reserve amounts in order to ensure compliance with N.D.C.C 57-15-27</t>
        </r>
      </text>
    </comment>
    <comment ref="K30" authorId="0" shapeId="0" xr:uid="{1C008497-B69D-42C2-9F4D-E7BF0854980D}">
      <text>
        <r>
          <rPr>
            <sz val="9"/>
            <color indexed="81"/>
            <rFont val="Tahoma"/>
            <family val="2"/>
          </rPr>
          <t>Delete Box if Max Levy is not applicable</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F1A2183B-8F9A-48D4-B5DF-724A53F5D654}">
      <text>
        <r>
          <rPr>
            <sz val="9"/>
            <color indexed="81"/>
            <rFont val="Tahoma"/>
            <family val="2"/>
          </rPr>
          <t>This cell is normally left blank.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G12" authorId="0" shapeId="0" xr:uid="{FBAAC718-81EE-4590-BAC9-82F563231963}">
      <text>
        <r>
          <rPr>
            <sz val="9"/>
            <color indexed="81"/>
            <rFont val="Tahoma"/>
            <family val="2"/>
          </rPr>
          <t>This cell is normally left blank.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Erickson, Heath M.</author>
  </authors>
  <commentList>
    <comment ref="F4" authorId="0" shapeId="0" xr:uid="{5032A435-4D2A-4B89-BA6C-A00612B4F4CC}">
      <text>
        <r>
          <rPr>
            <sz val="9"/>
            <color indexed="81"/>
            <rFont val="Tahoma"/>
            <family val="2"/>
          </rPr>
          <t xml:space="preserve">Increase this number if applicable. 
 </t>
        </r>
      </text>
    </comment>
    <comment ref="P10" authorId="0" shapeId="0" xr:uid="{DCE714AA-597D-4768-90EF-8F5ABFB9E712}">
      <text>
        <r>
          <rPr>
            <sz val="9"/>
            <color indexed="81"/>
            <rFont val="Tahoma"/>
            <family val="2"/>
          </rPr>
          <t>This is taken from the current budget year that the entity is currently in and not what the entity is budgeting for the upcoming year.</t>
        </r>
      </text>
    </comment>
    <comment ref="P11" authorId="0" shapeId="0" xr:uid="{6490A72F-0ED3-46BC-9EAD-1BFA72494E76}">
      <text>
        <r>
          <rPr>
            <sz val="9"/>
            <color indexed="81"/>
            <rFont val="Tahoma"/>
            <family val="2"/>
          </rPr>
          <t xml:space="preserve">This is taken from the current budget year that the entity is currently in and not what the entity is budgeting for the upcoming year.
</t>
        </r>
      </text>
    </comment>
    <comment ref="P14" authorId="0" shapeId="0" xr:uid="{7965AC28-BE26-4EB4-97B8-6B93BC9D8C1E}">
      <text>
        <r>
          <rPr>
            <sz val="9"/>
            <color indexed="81"/>
            <rFont val="Tahoma"/>
            <family val="2"/>
          </rPr>
          <t>This max amount is using the current appropriation times the max 75%</t>
        </r>
      </text>
    </comment>
    <comment ref="P16" authorId="0" shapeId="0" xr:uid="{8480FBF7-0DE3-4469-85FF-E0AC76E68B4E}">
      <text>
        <r>
          <rPr>
            <sz val="9"/>
            <color indexed="81"/>
            <rFont val="Tahoma"/>
            <family val="2"/>
          </rPr>
          <t xml:space="preserve">This is taken from the ensuing budget year </t>
        </r>
      </text>
    </comment>
    <comment ref="I17" authorId="0" shapeId="0" xr:uid="{AAA4684E-1ABE-43FD-B998-CC628363D805}">
      <text>
        <r>
          <rPr>
            <sz val="9"/>
            <color indexed="81"/>
            <rFont val="Tahoma"/>
            <family val="2"/>
          </rPr>
          <t xml:space="preserve">Update this if Note 2 option is used. 
</t>
        </r>
      </text>
    </comment>
    <comment ref="P17" authorId="0" shapeId="0" xr:uid="{88C43149-A343-42CF-A58E-52F59C9F7240}">
      <text>
        <r>
          <rPr>
            <sz val="9"/>
            <color indexed="81"/>
            <rFont val="Tahoma"/>
            <family val="2"/>
          </rPr>
          <t xml:space="preserve">This is taken from the ensuing budget year. </t>
        </r>
      </text>
    </comment>
    <comment ref="P20" authorId="0" shapeId="0" xr:uid="{0A8D2F36-079E-45B2-BD93-94EFC262EADA}">
      <text>
        <r>
          <rPr>
            <sz val="9"/>
            <color indexed="81"/>
            <rFont val="Tahoma"/>
            <family val="2"/>
          </rPr>
          <t>This amount is using the ensuing appropriation times the max 75%</t>
        </r>
      </text>
    </comment>
    <comment ref="P24" authorId="0" shapeId="0" xr:uid="{D7FDB8E0-A6F2-43A5-BC55-CAF8B005519B}">
      <text>
        <r>
          <rPr>
            <sz val="9"/>
            <color indexed="81"/>
            <rFont val="Tahoma"/>
            <family val="2"/>
          </rPr>
          <t>The SAO Recommends reviewing both max cash reserve amounts in order to ensure compliance with N.D.C.C 57-15-27</t>
        </r>
      </text>
    </comment>
    <comment ref="K30" authorId="0" shapeId="0" xr:uid="{E2EC66B9-1DCE-4258-AF52-CF6CEFA65019}">
      <text>
        <r>
          <rPr>
            <sz val="9"/>
            <color indexed="81"/>
            <rFont val="Tahoma"/>
            <family val="2"/>
          </rPr>
          <t>Delete Box if Max Levy is not applicable</t>
        </r>
      </text>
    </comment>
  </commentList>
</comments>
</file>

<file path=xl/sharedStrings.xml><?xml version="1.0" encoding="utf-8"?>
<sst xmlns="http://schemas.openxmlformats.org/spreadsheetml/2006/main" count="4275" uniqueCount="417">
  <si>
    <t>General Fund</t>
  </si>
  <si>
    <t>Special Revenue Funds</t>
  </si>
  <si>
    <t>Page 1</t>
  </si>
  <si>
    <t>Amount</t>
  </si>
  <si>
    <t>FUND</t>
  </si>
  <si>
    <t>Levied</t>
  </si>
  <si>
    <t>SPECIAL REVENUE FUNDS:</t>
  </si>
  <si>
    <t>APPROPRIATION AND CASH RESERVE</t>
  </si>
  <si>
    <t>1.</t>
  </si>
  <si>
    <t>c.   Total Appropriation Line a plus Line b</t>
  </si>
  <si>
    <t>2.</t>
  </si>
  <si>
    <t>3.</t>
  </si>
  <si>
    <t>TOTAL APPROPRIATION AND CASH RESERVE</t>
  </si>
  <si>
    <t>Line 1c plus Line 2</t>
  </si>
  <si>
    <t>RESOURCES AND AMOUNT LEVIED</t>
  </si>
  <si>
    <t>5.</t>
  </si>
  <si>
    <t>c.   Total Estimated Revenue and Transfers In</t>
  </si>
  <si>
    <t xml:space="preserve">       Line a plus Line b</t>
  </si>
  <si>
    <t>6.</t>
  </si>
  <si>
    <t>TOTAL RESOURCES--Line 4 plus Line 5c</t>
  </si>
  <si>
    <t>7.</t>
  </si>
  <si>
    <t>Levy Required--Line 3 less Line 6</t>
  </si>
  <si>
    <t>If this difference is less tan 0 enter 0</t>
  </si>
  <si>
    <t>8.</t>
  </si>
  <si>
    <t>Allowance for Delinquent Tax Collections</t>
  </si>
  <si>
    <t xml:space="preserve">   (Not to exceed 5% of Line 7)</t>
  </si>
  <si>
    <t>9.</t>
  </si>
  <si>
    <t>TOTAL AMOUNT LEVIED--Line 7 plus Line 8</t>
  </si>
  <si>
    <t>Actual</t>
  </si>
  <si>
    <t>Estimated</t>
  </si>
  <si>
    <t>Revenues</t>
  </si>
  <si>
    <t>REVENUES</t>
  </si>
  <si>
    <t>Taxes:</t>
  </si>
  <si>
    <t xml:space="preserve">          Total Taxes</t>
  </si>
  <si>
    <t>Licenses, Permits, and Fees:</t>
  </si>
  <si>
    <t>10.</t>
  </si>
  <si>
    <t xml:space="preserve">          Total Licenses, Permits and Fees</t>
  </si>
  <si>
    <t>Intergovernmental Revenue:</t>
  </si>
  <si>
    <t>Total Intergovernmental Revenue</t>
  </si>
  <si>
    <t>___________________________</t>
  </si>
  <si>
    <t xml:space="preserve">          Total Charges for Services</t>
  </si>
  <si>
    <t>Fines and Forfeits</t>
  </si>
  <si>
    <t xml:space="preserve">          Total Fines and Forfeits</t>
  </si>
  <si>
    <t>Miscellaneous Revenue</t>
  </si>
  <si>
    <t xml:space="preserve">          Total Misc. Revenue</t>
  </si>
  <si>
    <t>Final</t>
  </si>
  <si>
    <t>Expenditures</t>
  </si>
  <si>
    <t>Requested</t>
  </si>
  <si>
    <t>Appropriation</t>
  </si>
  <si>
    <t>EXPENDITURES</t>
  </si>
  <si>
    <t>General Government</t>
  </si>
  <si>
    <t xml:space="preserve">          Total General Government</t>
  </si>
  <si>
    <t>Public Safety</t>
  </si>
  <si>
    <t xml:space="preserve">          Total Public Safety</t>
  </si>
  <si>
    <t>Culture and Recreation</t>
  </si>
  <si>
    <t xml:space="preserve">          Total Culture &amp; Recreation</t>
  </si>
  <si>
    <t>Debt Service</t>
  </si>
  <si>
    <t xml:space="preserve">          Total Debt Service</t>
  </si>
  <si>
    <t>Miscellaneous</t>
  </si>
  <si>
    <t xml:space="preserve">          Total Miscellaneous</t>
  </si>
  <si>
    <t>Revenue Over (Under) Exp.</t>
  </si>
  <si>
    <t>Balance January 1</t>
  </si>
  <si>
    <t>Transfers In</t>
  </si>
  <si>
    <t>Transfers Out</t>
  </si>
  <si>
    <t>Balance (December 31)</t>
  </si>
  <si>
    <t>Cash Reserve (Note 1)</t>
  </si>
  <si>
    <t>General Property Taxes</t>
  </si>
  <si>
    <t>Homestead Credit</t>
  </si>
  <si>
    <t>Transfers (Out)</t>
  </si>
  <si>
    <t>Individuals</t>
  </si>
  <si>
    <t>Salaries</t>
  </si>
  <si>
    <t>Health Insurance</t>
  </si>
  <si>
    <t>Retirement</t>
  </si>
  <si>
    <t>Equipment Rental</t>
  </si>
  <si>
    <t>Utilities</t>
  </si>
  <si>
    <t>Gas, Oil, Fuel</t>
  </si>
  <si>
    <t>Repairs &amp; Parts</t>
  </si>
  <si>
    <t>Shop &amp; Supplies</t>
  </si>
  <si>
    <t>Culverts</t>
  </si>
  <si>
    <t>Gravel</t>
  </si>
  <si>
    <t>Signs</t>
  </si>
  <si>
    <t>Capital - Construction</t>
  </si>
  <si>
    <t>Interest</t>
  </si>
  <si>
    <t>Other Services</t>
  </si>
  <si>
    <t>Communication Tax</t>
  </si>
  <si>
    <t>Workers Compensation</t>
  </si>
  <si>
    <t>Unemployment</t>
  </si>
  <si>
    <t>State Aid Distribution</t>
  </si>
  <si>
    <t>Financial Institution Tax</t>
  </si>
  <si>
    <t>Other Governments</t>
  </si>
  <si>
    <t xml:space="preserve">      </t>
  </si>
  <si>
    <t>Capital Outlay</t>
  </si>
  <si>
    <t>Fica</t>
  </si>
  <si>
    <t>Permits</t>
  </si>
  <si>
    <t>Medicare</t>
  </si>
  <si>
    <t>Fund</t>
  </si>
  <si>
    <t>GENERAL FUND</t>
  </si>
  <si>
    <t>Cash Reserve Worksheet</t>
  </si>
  <si>
    <t>Total Appropriation</t>
  </si>
  <si>
    <t>Totals</t>
  </si>
  <si>
    <t>PAGE #</t>
  </si>
  <si>
    <t>TABLE OF CONTENTS</t>
  </si>
  <si>
    <t>Estimated Taxable Valuation ------&gt;</t>
  </si>
  <si>
    <t>Signing Official</t>
  </si>
  <si>
    <t>Budget Summary</t>
  </si>
  <si>
    <t>BUDGET SUMMARY</t>
  </si>
  <si>
    <t xml:space="preserve">Note 1-- Cash Reserve/Interim Fund (N.D.C.C. 57-15-27) Not to exceed 75% of the current year total appropriation other than for debt retirement and appropriations financed from Bond Sources. </t>
  </si>
  <si>
    <t>ANNUAL BUDGET</t>
  </si>
  <si>
    <t>Budget Charts and Graphs</t>
  </si>
  <si>
    <t>Current Appropriation</t>
  </si>
  <si>
    <t>Current Budgeted Transfer Out</t>
  </si>
  <si>
    <t>Conservation of Nat. Resources</t>
  </si>
  <si>
    <t xml:space="preserve">          Total Cons. of Nat. Resources</t>
  </si>
  <si>
    <t>Economic Development</t>
  </si>
  <si>
    <t xml:space="preserve">           Total Economic Dev.</t>
  </si>
  <si>
    <t>Cash and Investments (Estimated) December 31,</t>
  </si>
  <si>
    <t>Page XX</t>
  </si>
  <si>
    <t>Page XXX</t>
  </si>
  <si>
    <t>BUDGET</t>
  </si>
  <si>
    <t>Max Levy Limit -</t>
  </si>
  <si>
    <t>Max Cash Reserve Amount</t>
  </si>
  <si>
    <r>
      <rPr>
        <u/>
        <sz val="12"/>
        <rFont val="Arial"/>
        <family val="2"/>
      </rPr>
      <t xml:space="preserve">57-15-27. Interim fund. </t>
    </r>
    <r>
      <rPr>
        <sz val="12"/>
        <rFont val="Arial"/>
        <family val="2"/>
      </rPr>
      <t xml:space="preserve">
The governing body of any county, city, park district, or municipality, other than a school district, which is authorized to levy taxes may include in its budget an item to be known as the "interim fund" which must be carried over to the </t>
    </r>
    <r>
      <rPr>
        <b/>
        <sz val="12"/>
        <rFont val="Arial"/>
        <family val="2"/>
      </rPr>
      <t>next</t>
    </r>
    <r>
      <rPr>
        <sz val="12"/>
        <rFont val="Arial"/>
        <family val="2"/>
      </rPr>
      <t xml:space="preserve"> </t>
    </r>
    <r>
      <rPr>
        <b/>
        <sz val="12"/>
        <rFont val="Arial"/>
        <family val="2"/>
      </rPr>
      <t>ensuing fiscal year</t>
    </r>
    <r>
      <rPr>
        <sz val="12"/>
        <rFont val="Arial"/>
        <family val="2"/>
      </rPr>
      <t xml:space="preserve"> to meet the cash requirements of all funds or purposes to which the credit of the municipality may be legally extended, for that portion of such fiscal year prior to the receipt of taxes therein. In no case may the interim fund be in excess of the amount reasonably required to finance the municipality for the first nine months of the </t>
    </r>
    <r>
      <rPr>
        <b/>
        <sz val="12"/>
        <rFont val="Arial"/>
        <family val="2"/>
      </rPr>
      <t>next ensuing fiscal year</t>
    </r>
    <r>
      <rPr>
        <sz val="12"/>
        <rFont val="Arial"/>
        <family val="2"/>
      </rPr>
      <t xml:space="preserve">. The interim fund may not be in excess of three-fourths of the </t>
    </r>
    <r>
      <rPr>
        <b/>
        <sz val="12"/>
        <rFont val="Arial"/>
        <family val="2"/>
      </rPr>
      <t>current annual</t>
    </r>
    <r>
      <rPr>
        <sz val="12"/>
        <rFont val="Arial"/>
        <family val="2"/>
      </rPr>
      <t xml:space="preserve"> appropriation for all purposes other than debt retirement purposes and appropriations financed from bond sources.</t>
    </r>
  </si>
  <si>
    <r>
      <rPr>
        <u/>
        <sz val="12"/>
        <rFont val="Arial"/>
        <family val="2"/>
      </rPr>
      <t xml:space="preserve">57-15-31. Determination of levy. </t>
    </r>
    <r>
      <rPr>
        <sz val="12"/>
        <rFont val="Arial"/>
        <family val="2"/>
      </rPr>
      <t xml:space="preserve">
1. The amount to be levied by any county, city, township, school district, park district, or other municipality authorized to levy taxes must be computed by deducting from the amount of estimated expenditures for the </t>
    </r>
    <r>
      <rPr>
        <b/>
        <sz val="12"/>
        <rFont val="Arial"/>
        <family val="2"/>
      </rPr>
      <t>current fiscal year</t>
    </r>
    <r>
      <rPr>
        <sz val="12"/>
        <rFont val="Arial"/>
        <family val="2"/>
      </rPr>
      <t xml:space="preserve"> as finally determined, plus the required reserve fund determined upon by the governing board from the past experience of the taxing district, the total of the following items: 
     a. The available surplus consisting of the free and unencumbered cash balance; . 
     b. Estimated revenues from sources other than direct property taxes; 
     c. The total estimated collections from tax levies for previous years; 
     d. Expenditures that must be made from bond sources; 
     e. The amount of distributions received from an economic growth increment pool under section 57-15-61; and 
     f. The estimated amount to be received from payments in lieu of taxes on a project under section 40-57.1-03. 
2. Allowance may be made for a permanent delinquency or loss in tax collection not to exceed five percent of the amount of the levy.</t>
    </r>
  </si>
  <si>
    <r>
      <rPr>
        <u/>
        <sz val="12"/>
        <rFont val="Arial"/>
        <family val="2"/>
      </rPr>
      <t>57-15-05. County tax levy.</t>
    </r>
    <r>
      <rPr>
        <sz val="12"/>
        <rFont val="Arial"/>
        <family val="2"/>
      </rPr>
      <t xml:space="preserve"> 
The board of county commissioners, in levying county taxes, is limited to the amount necessary to meet the appropriations included in the county budget for the</t>
    </r>
    <r>
      <rPr>
        <b/>
        <sz val="12"/>
        <rFont val="Arial"/>
        <family val="2"/>
      </rPr>
      <t xml:space="preserve"> ensuing fiscal year,</t>
    </r>
    <r>
      <rPr>
        <sz val="12"/>
        <rFont val="Arial"/>
        <family val="2"/>
      </rPr>
      <t xml:space="preserve"> and to provide a reserve fund as limited in this chapter, together with a tax sufficient in amount to pay the interest on the bonded debt of the county and to provide a sinking fund to pay the principal at maturity. The county budget shall show the complete expenditure program of the county for the </t>
    </r>
    <r>
      <rPr>
        <b/>
        <sz val="12"/>
        <rFont val="Arial"/>
        <family val="2"/>
      </rPr>
      <t>ensuing fiscal year</t>
    </r>
    <r>
      <rPr>
        <sz val="12"/>
        <rFont val="Arial"/>
        <family val="2"/>
      </rPr>
      <t xml:space="preserve"> and the sources of revenue from which it is to be financed.</t>
    </r>
  </si>
  <si>
    <t>North Dakota Century Code:</t>
  </si>
  <si>
    <t>Note 2 - Line 4 is currently a formula. If a better estimate at the time of preparing the budget is available, the County Auditor can modify the formula. If modified, ensure the estimate is for all cash and investments in the fund and that the County maintains proper support for the estimate.</t>
  </si>
  <si>
    <t>North Dakota Century Code Budgetary Laws:</t>
  </si>
  <si>
    <r>
      <rPr>
        <u/>
        <sz val="12"/>
        <rFont val="Arial"/>
        <family val="2"/>
      </rPr>
      <t xml:space="preserve">57-15-31.1. Deadline date for amending budgets and certifying taxes. </t>
    </r>
    <r>
      <rPr>
        <sz val="12"/>
        <rFont val="Arial"/>
        <family val="2"/>
      </rPr>
      <t xml:space="preserve">
No taxing district may certify any taxes or amend its current budget and no county auditor may accept a certification of taxes or amended budget after the tenth day of October of each year if such certification or amendment results in a change in the amount of tax levied. The current budget, except for property taxes, may be amended during the year for any revenues and appropriations not anticipated at the time the budget was prepared.</t>
    </r>
  </si>
  <si>
    <r>
      <rPr>
        <u/>
        <sz val="12"/>
        <rFont val="Arial"/>
        <family val="2"/>
      </rPr>
      <t xml:space="preserve">57-15-32. Certification of levy. </t>
    </r>
    <r>
      <rPr>
        <sz val="12"/>
        <rFont val="Arial"/>
        <family val="2"/>
      </rPr>
      <t xml:space="preserve">
The taxes levied or voted by any city, township, school district, park district, or other municipality authorized to levy taxes must be certified by the officer acting as business manager or clerk of the governing body of such municipality to the county auditor immediately following the action of the governing body, or within ten days thereafter.</t>
    </r>
  </si>
  <si>
    <t>Total Revenue</t>
  </si>
  <si>
    <t>TABLE II</t>
  </si>
  <si>
    <t>CHANGE IN NET POSITION</t>
  </si>
  <si>
    <t>Total Revenues</t>
  </si>
  <si>
    <t>Note: This chart is only an example and can be replaced with a different type</t>
  </si>
  <si>
    <t xml:space="preserve">of chart or deleted from this budget file. </t>
  </si>
  <si>
    <t>Estimated Mills</t>
  </si>
  <si>
    <t>Donations</t>
  </si>
  <si>
    <t>State Grants</t>
  </si>
  <si>
    <t>Federal Grants</t>
  </si>
  <si>
    <t>Total Appropriations</t>
  </si>
  <si>
    <t>Balance December 31</t>
  </si>
  <si>
    <t xml:space="preserve">a.   Final Appropriation </t>
  </si>
  <si>
    <t>b.   Budgeted Transfers Out</t>
  </si>
  <si>
    <t>a.   Estimated Revenue</t>
  </si>
  <si>
    <t xml:space="preserve">b.   Estimated Transfers In </t>
  </si>
  <si>
    <t>Total Amount Levied--Line 7 plus Line 8</t>
  </si>
  <si>
    <t>Fees</t>
  </si>
  <si>
    <t>Principal</t>
  </si>
  <si>
    <t>General Fund Appropriation</t>
  </si>
  <si>
    <t xml:space="preserve">b.   Budgeted Transfers Out </t>
  </si>
  <si>
    <t xml:space="preserve">a.   Estimated Revenue </t>
  </si>
  <si>
    <t>b.   Estimated Transfers In</t>
  </si>
  <si>
    <t>Supporting Worksheet</t>
  </si>
  <si>
    <t>Revenue Continued</t>
  </si>
  <si>
    <t>Expenditures Continued</t>
  </si>
  <si>
    <t>Note: If not all funds are needed, rows can be hidden.</t>
  </si>
  <si>
    <r>
      <t xml:space="preserve">Review: </t>
    </r>
    <r>
      <rPr>
        <b/>
        <sz val="12"/>
        <rFont val="Arial"/>
        <family val="2"/>
      </rPr>
      <t>Article X, Section 15</t>
    </r>
    <r>
      <rPr>
        <sz val="12"/>
        <rFont val="Arial"/>
        <family val="2"/>
      </rPr>
      <t xml:space="preserve"> of the North Dakota Constitution</t>
    </r>
  </si>
  <si>
    <t>https://www.legis.nd.gov/constit/a10.pdf</t>
  </si>
  <si>
    <t>Check Figure</t>
  </si>
  <si>
    <t>Special Assessment Taxes</t>
  </si>
  <si>
    <t>Sales Taxes</t>
  </si>
  <si>
    <t>Ensuing Appropriation</t>
  </si>
  <si>
    <t>SAO Recommended</t>
  </si>
  <si>
    <t>Grants</t>
  </si>
  <si>
    <t>Community Service Program</t>
  </si>
  <si>
    <t>Drug Testing</t>
  </si>
  <si>
    <t>Graveling</t>
  </si>
  <si>
    <t>Snow Removal</t>
  </si>
  <si>
    <t>Court Costs</t>
  </si>
  <si>
    <t>Interest Income</t>
  </si>
  <si>
    <t>Rent</t>
  </si>
  <si>
    <t>Princple</t>
  </si>
  <si>
    <t>Hazardous Response Program</t>
  </si>
  <si>
    <t>Planning and Zoning</t>
  </si>
  <si>
    <t xml:space="preserve">Note 1-- Cash Reserve/Interim Fund (N.D.C.C. 57-15-27) Not to exceed 75% of the current year appropriation for all purposes other than for debt retirement and appropriations financed from Bond Sources. </t>
  </si>
  <si>
    <t>Fund XXXX</t>
  </si>
  <si>
    <t>Insurance</t>
  </si>
  <si>
    <t>Telephone</t>
  </si>
  <si>
    <t>Prior Years Taxes - Delinquent</t>
  </si>
  <si>
    <t>Mobile Home Taxes</t>
  </si>
  <si>
    <t>Estate Taxes</t>
  </si>
  <si>
    <t>Penalty and Interest</t>
  </si>
  <si>
    <t>Beer and Liquor Licenses</t>
  </si>
  <si>
    <t>Dog Licenses</t>
  </si>
  <si>
    <t>Raffle &amp; Peddlers Permits</t>
  </si>
  <si>
    <t>Building Permits</t>
  </si>
  <si>
    <t>Federal Payments in Lieu of Taxes</t>
  </si>
  <si>
    <t>Oil and Gas Production</t>
  </si>
  <si>
    <t>Veterans Credit</t>
  </si>
  <si>
    <t>Note: If additional rows are needed, insert rows and link to fund name on added worksheet</t>
  </si>
  <si>
    <t>Revenue</t>
  </si>
  <si>
    <t>Note 1 - Line 4 is currently a formula. If a better estimate at the time of preparing the budget is available, the County Auditor can modify the formula. If modified, ensure the estimate is for all cash and investments in the fund and that the County maintains proper support for the estimate.</t>
  </si>
  <si>
    <t xml:space="preserve">RESOURCES </t>
  </si>
  <si>
    <t xml:space="preserve">APPROPRIATION </t>
  </si>
  <si>
    <t>Fund Balance</t>
  </si>
  <si>
    <t>Estimated Fund Balance Line 6 minus 1c</t>
  </si>
  <si>
    <t>Non-Levy Funds</t>
  </si>
  <si>
    <t xml:space="preserve">DEBT SERVICE FUNDS: </t>
  </si>
  <si>
    <t>OTHER COUNTY LEVIES:</t>
  </si>
  <si>
    <t>Current</t>
  </si>
  <si>
    <t>Fund XXX</t>
  </si>
  <si>
    <t>DS Example Fund 1</t>
  </si>
  <si>
    <t>OCL Example Fund 1</t>
  </si>
  <si>
    <t>NLF Example Fund 1</t>
  </si>
  <si>
    <t>SR Example Fund 6</t>
  </si>
  <si>
    <t>SR Example Fund 7</t>
  </si>
  <si>
    <t>SR Example Fund 8</t>
  </si>
  <si>
    <t>SR Example Fund 9</t>
  </si>
  <si>
    <t>SR Example Fund 10</t>
  </si>
  <si>
    <t>SR Example Fund 11</t>
  </si>
  <si>
    <t>SR Example Fund 12</t>
  </si>
  <si>
    <t>SR Example Fund 13</t>
  </si>
  <si>
    <t>SR Example Fund 14</t>
  </si>
  <si>
    <t>SR Example Fund 15</t>
  </si>
  <si>
    <t>DS Example Fund 2</t>
  </si>
  <si>
    <t>DS Example Fund 3</t>
  </si>
  <si>
    <t>DS Example Fund 4</t>
  </si>
  <si>
    <t>DS Example Fund 5</t>
  </si>
  <si>
    <t>DS Example Fund 6</t>
  </si>
  <si>
    <t>DS Example Fund 7</t>
  </si>
  <si>
    <t>DS Example Fund 8</t>
  </si>
  <si>
    <t>DS Example Fund 9</t>
  </si>
  <si>
    <t>DS Example Fund 10</t>
  </si>
  <si>
    <t>OCL Example Fund 2</t>
  </si>
  <si>
    <t>OCL Example Fund 3</t>
  </si>
  <si>
    <t>OCL Example Fund 9</t>
  </si>
  <si>
    <t>OCL Example Fund 10</t>
  </si>
  <si>
    <t>OCL Example Fund 8</t>
  </si>
  <si>
    <t>OCL Example Fund 7</t>
  </si>
  <si>
    <t>OCL Example Fund 6</t>
  </si>
  <si>
    <t>OCL Example Fund 5</t>
  </si>
  <si>
    <t>OCL Example Fund 4</t>
  </si>
  <si>
    <t>NLF Example Fund 2</t>
  </si>
  <si>
    <t>NLF Example Fund 3</t>
  </si>
  <si>
    <t>NLF Example Fund 4</t>
  </si>
  <si>
    <t>NLF Example Fund 5</t>
  </si>
  <si>
    <t>NLF Example Fund 6</t>
  </si>
  <si>
    <t>NLF Example Fund 7</t>
  </si>
  <si>
    <t>NLF Example Fund 8</t>
  </si>
  <si>
    <t>NLF Example Fund 9</t>
  </si>
  <si>
    <t>NLF Example Fund 10</t>
  </si>
  <si>
    <t>Budget File Tips</t>
  </si>
  <si>
    <t>If you don't need all of the funds that are available you can do the following:</t>
  </si>
  <si>
    <t>A</t>
  </si>
  <si>
    <t>Right click the tabs you don't need and select "hide"</t>
  </si>
  <si>
    <t>B</t>
  </si>
  <si>
    <t>In the "Summary" tab, select the rows you don't need and hide. (you can also delete if you think they will never be used)</t>
  </si>
  <si>
    <t>If you wish to add funds proceed with the following:</t>
  </si>
  <si>
    <t>Right click one of the sets of category that you want</t>
  </si>
  <si>
    <t>Select Move or Copy</t>
  </si>
  <si>
    <t>C</t>
  </si>
  <si>
    <t>Check the box for "create a copy"</t>
  </si>
  <si>
    <t>D</t>
  </si>
  <si>
    <t>Select in the list shown for all tabs where you would like the new set to follow</t>
  </si>
  <si>
    <t>E</t>
  </si>
  <si>
    <t>Update the tab names for both tabs which will update the formulas within the first tab of the set of two</t>
  </si>
  <si>
    <t>F</t>
  </si>
  <si>
    <t>G</t>
  </si>
  <si>
    <t>Row H will need a link to the new worksheet that you created for the levy amount (see other rows for an example)</t>
  </si>
  <si>
    <t>Add a row in the "Summary" tab for the catergory you want to add to</t>
  </si>
  <si>
    <t>You will have to add page numbers for your own file</t>
  </si>
  <si>
    <t>Make sure you update the budget year on tab "TOC", cell D2 ( updates will be automatic in various tabs)</t>
  </si>
  <si>
    <t>X - X</t>
  </si>
  <si>
    <t>When you are finished with the file, you can un-highlight the blue cells for printing if you wish</t>
  </si>
  <si>
    <t>If you want to set the print area different for the various tabs, feel free to change</t>
  </si>
  <si>
    <t>Note that blue cells are there for you to update and non-blue cells typcially are formulas(excepton is the cash and investments amount)</t>
  </si>
  <si>
    <t>You are able to update the revenue and expenditure categories for your line items if necessary (they are just examples)</t>
  </si>
  <si>
    <t>Ensuing Budgeted Transfers Out</t>
  </si>
  <si>
    <t>Current Budgeted Transfers Out</t>
  </si>
  <si>
    <t>Year End Fund Balance Estimate</t>
  </si>
  <si>
    <t>CITY OFFICIALS</t>
  </si>
  <si>
    <t>City Auditor</t>
  </si>
  <si>
    <t>Police</t>
  </si>
  <si>
    <r>
      <rPr>
        <u/>
        <sz val="12"/>
        <rFont val="Arial"/>
        <family val="2"/>
      </rPr>
      <t xml:space="preserve">40-40-06. Notice of preliminary budget statement - Contents - How given. </t>
    </r>
    <r>
      <rPr>
        <sz val="12"/>
        <rFont val="Arial"/>
        <family val="2"/>
      </rPr>
      <t xml:space="preserve">
1. On or before August tenth of each year, after the governing body has prepared the preliminary budget statement, the auditor of the municipality shall: 
       a. Provide the county auditor with a copy of the preliminary budget statement. 
       b. Set a public budget hearing date no earlier than September seventh and no later than October seventh for       the purpose of adopting the final budget and making the annual tax levy. 
       c. Provide notice of the public budget hearing date to the county auditor. 
2. For municipalities anticipating levying less than one hundred thousand dollars in the current year, notice must: 
       a. Contain a statement of the total proposed expenditures for each fund in the preliminary budget, but need  not contain any detailed statement of the proposed expenditures; 
       b. Be published at least once, not less than six days prior to the budget hearing, in a newspaper published in the municipality, if there is one, and if no newspaper is published in the municipality, the notice must be published not less than six days prior to the meeting in the official city newspaper as provided by section 40-01-09; and 
       c. Provide that any taxpayer may appear and discuss with the governing body any item of proposed expenditures or may object to any item or amount.</t>
    </r>
  </si>
  <si>
    <r>
      <rPr>
        <u/>
        <sz val="12"/>
        <rFont val="Arial"/>
        <family val="2"/>
      </rPr>
      <t xml:space="preserve">40-40-05. Contents of Preliminary Budget Statement. </t>
    </r>
    <r>
      <rPr>
        <sz val="12"/>
        <rFont val="Arial"/>
        <family val="2"/>
      </rPr>
      <t xml:space="preserve">
The preliminary budget must include a detailed breakdown of the estimated revenues and appropriations requested for the ensuing year for the general fund, each special revenue fund, and each debt service fund of the municipality. The revenue and expenditure items for the preceding year and estimates of the revenue and expenditures for the current year must be included for each fund to assist in determining the estimated revenues and appropriation requested for the ensuing year. The budget must also include any transfers in or out and the beginning and ending fund balance for each of the funds. The budget must be prepared on the same basis of accounting used by the municipality for its annual financial reports.
The amount paid for salaries may be shown as a single line item expenditure in each fund. There must be on file with the governing body and open to public inspection a detailed statement showing the names of all persons receiving salaries, the annual amount paid to each person, and the fund charged. 
While preparing the budget, municipal officials may include an expenditure item for equipment replacement, the amount of which may not exceed the total of the anticipated reasonable costs of depreciation for the ensuing year, based on current costs, of all equipment owned by the municipality. The expenditure for equipment replacement must be placed in a separate special revenue fund. No expenditure may be paid from the equipment replacement fund except for equipment purchases to replace equipment that is worn out, damaged, or obsolete. The term "equipment" does not include structures or building fixtures. 
While preparing the budget, municipal officials may include an expenditure item for a building reserve fund, the amount of which may not exceed the total of the anticipated reasonable costs of depreciation for the ensuing year, based on the original costs of all buildings and structures owned by the city. The expenditure for building reserve must be placed in a separate capital projects fund. No expenditures may be paid from the building reserve fund except for the purchase, construction, or remodeling of buildings or structures that are obsolete, substandard, or generally unfit for public use.</t>
    </r>
  </si>
  <si>
    <r>
      <rPr>
        <u/>
        <sz val="12"/>
        <rFont val="Arial"/>
        <family val="2"/>
      </rPr>
      <t xml:space="preserve">40-40-08. Hearing of protests and objections - Changes in preliminary budget -
Preparation of final budget - Contents.  </t>
    </r>
    <r>
      <rPr>
        <sz val="12"/>
        <rFont val="Arial"/>
        <family val="2"/>
      </rPr>
      <t xml:space="preserve">
The governing body shall meet at the time and place set pursuant to section 40-40-06 and shall hear any and all protests or objections to the items or amounts set forth in the preliminary budget statement. At the hearing, the governing body shall make any changes in the items or amounts shown on the preliminary budget statement as it may deem advisable except as limited in this chapter, and shall prepare the final budget, which must consist of the preliminary budget with the addition of columns showing: 
       1. The final appropriations for the various expenditure items specified in the preliminary budget statement. The final appropriation of any fund total may not exceed the total amount requested in the preliminary budget. 
       2. The estimated amount of unencumbered cash on hand at the end of the current year may not include     cash or investments of the equipment replacement fund as provided in section 40-40-05. 
       3. The levy amount determined by subtracting the total resources from the total appropriations and cash reserve for each fund. The governing body may increase the levy an additional five percent for delinquent tax collections. 
       4. The certificate of levy which includes a summary of the amount levied for each fund and the total amount levied.</t>
    </r>
  </si>
  <si>
    <r>
      <rPr>
        <u/>
        <sz val="12"/>
        <rFont val="Arial"/>
        <family val="2"/>
      </rPr>
      <t xml:space="preserve">40-40-09. Determination of amount to be levied - Adoption of levy - Limitations. </t>
    </r>
    <r>
      <rPr>
        <sz val="12"/>
        <rFont val="Arial"/>
        <family val="2"/>
      </rPr>
      <t xml:space="preserve">
After completing the final budget on or before October seventh, the governing body shall proceed to make the annual tax levy in an amount sufficient to meet the expenses for the ensuing year as determined at the budget meeting. In determining the amount required to be levied, the governing body first shall ascertain its net current resources by adding the estimated revenue for the ensuing year other than property taxes, any transfers in, and the estimated fund balance at the end of the current year. Then the governing body shall ascertain its appropriation and reserve by adding the final appropriation for the ensuing year, any transfers out, and the cash reserve. The net current resources must be deducted from the appropriation and reserve and the balance shall be considered the amount that is required to be raised by taxation during the ensuing year. The determination of the amount of the levy that can be collected within the ensuing year must be made by the governing body based upon the past experience of the district. The levy as finally adopted must be approved by a majority vote of the members of the governing body and noted in the proceedings of the governing body. The amount levied is subject to the limitations as prescribed by the laws of this state and is subject to the further Page No. 2 limitation that the amount may not exceed the levy requested by the municipality. The levy adopted must appropriate in specific amounts the money necessary to meet the expenses and liabilities of the municipality.</t>
    </r>
  </si>
  <si>
    <t>See North Dakota Century Code Chapters 57-15 and 40-40 for further information and compliance requirements.</t>
  </si>
  <si>
    <t xml:space="preserve">  Governing Board - Salaries Officials</t>
  </si>
  <si>
    <t xml:space="preserve">  Mayor</t>
  </si>
  <si>
    <t xml:space="preserve">  Auditor</t>
  </si>
  <si>
    <t xml:space="preserve">  Attorney</t>
  </si>
  <si>
    <t xml:space="preserve">  Assessor</t>
  </si>
  <si>
    <t xml:space="preserve">  Auditor's Staff</t>
  </si>
  <si>
    <t xml:space="preserve">  Central Purchasing</t>
  </si>
  <si>
    <t xml:space="preserve">  Unemployment Insurance</t>
  </si>
  <si>
    <t xml:space="preserve">  Professional Fees</t>
  </si>
  <si>
    <t xml:space="preserve">  Audit Fees </t>
  </si>
  <si>
    <t xml:space="preserve">  Insurance Fleet and Liab</t>
  </si>
  <si>
    <t xml:space="preserve">  Telephone</t>
  </si>
  <si>
    <t xml:space="preserve">  Publishing &amp; Printing</t>
  </si>
  <si>
    <t xml:space="preserve">  Dues and Memberships</t>
  </si>
  <si>
    <t xml:space="preserve">  Bank Charges</t>
  </si>
  <si>
    <t xml:space="preserve">  Social Security</t>
  </si>
  <si>
    <t xml:space="preserve">  Office Supplies</t>
  </si>
  <si>
    <t xml:space="preserve">  Postage</t>
  </si>
  <si>
    <t xml:space="preserve">  Uniforms</t>
  </si>
  <si>
    <t xml:space="preserve"> Street Department</t>
  </si>
  <si>
    <t xml:space="preserve"> Public Works</t>
  </si>
  <si>
    <t>Public Works</t>
  </si>
  <si>
    <t xml:space="preserve"> Police Department</t>
  </si>
  <si>
    <t xml:space="preserve"> Fire Department</t>
  </si>
  <si>
    <t xml:space="preserve"> Contributions to Library</t>
  </si>
  <si>
    <t xml:space="preserve"> Contributions to Park</t>
  </si>
  <si>
    <t xml:space="preserve">          Total Public Works</t>
  </si>
  <si>
    <t>Gaming Application Fee</t>
  </si>
  <si>
    <t>Cigarette,Tax</t>
  </si>
  <si>
    <t>INS Refund</t>
  </si>
  <si>
    <t xml:space="preserve">Donations </t>
  </si>
  <si>
    <t xml:space="preserve">Gaming Funds Awarded </t>
  </si>
  <si>
    <t xml:space="preserve">  Workforce Insurance</t>
  </si>
  <si>
    <t xml:space="preserve">  Fire Hall Rental Council Mtg</t>
  </si>
  <si>
    <t xml:space="preserve">  OtterTail Electric - 3 Accounts</t>
  </si>
  <si>
    <t xml:space="preserve">  Bottineau Courant Adds</t>
  </si>
  <si>
    <t xml:space="preserve">  Water in the Park</t>
  </si>
  <si>
    <t xml:space="preserve">  CP RailRoad</t>
  </si>
  <si>
    <t xml:space="preserve">  Tri N Propane</t>
  </si>
  <si>
    <t xml:space="preserve">  NDIRF Fire &amp; Tornado INS</t>
  </si>
  <si>
    <t xml:space="preserve">  NDIRF - Liability INS</t>
  </si>
  <si>
    <t xml:space="preserve">  Job Service Penalties</t>
  </si>
  <si>
    <t xml:space="preserve">  Park Restrooms Doors</t>
  </si>
  <si>
    <t xml:space="preserve">  Workforce Insurance Penalities</t>
  </si>
  <si>
    <t xml:space="preserve">  Mowing City Property</t>
  </si>
  <si>
    <t xml:space="preserve">  Hall Fire Ext &amp; Exits signs</t>
  </si>
  <si>
    <t xml:space="preserve"> Smoke &amp; Carbon Monoxide Alarms</t>
  </si>
  <si>
    <t>Notes:</t>
  </si>
  <si>
    <t>Highway Taxes</t>
  </si>
  <si>
    <t>Flex Transportation Dis</t>
  </si>
  <si>
    <t>County Roads Grading/ Snow Removal</t>
  </si>
  <si>
    <t>Garbage Fees</t>
  </si>
  <si>
    <t>Circle Sanitation</t>
  </si>
  <si>
    <t>Sewer Certificate of Deposit</t>
  </si>
  <si>
    <t>Sewage Fee</t>
  </si>
  <si>
    <t xml:space="preserve"> </t>
  </si>
  <si>
    <t>Lagoon Pesticide</t>
  </si>
  <si>
    <t>Electric Solutions (Bill from 2023 not PD)</t>
  </si>
  <si>
    <t xml:space="preserve">ND Sewage &amp; Pump Lift </t>
  </si>
  <si>
    <t>Bottineau Plumbing and Heating</t>
  </si>
  <si>
    <t>Lagoon: Equipment Rental Bush Hog</t>
  </si>
  <si>
    <t xml:space="preserve">Lagoon: Wire Stretcher </t>
  </si>
  <si>
    <t>Lagoon: Mowing</t>
  </si>
  <si>
    <t>Individual Donations</t>
  </si>
  <si>
    <t>Walmart Grant</t>
  </si>
  <si>
    <t>Capital Outlay - Provided see Note:</t>
  </si>
  <si>
    <t>Skating Fee * $3.00</t>
  </si>
  <si>
    <t>Snacks &amp; Drinks</t>
  </si>
  <si>
    <t>T-Shirts</t>
  </si>
  <si>
    <t>* In 2024, the skating rink was not in control of the City Council</t>
  </si>
  <si>
    <t>*Capital Outlay</t>
  </si>
  <si>
    <t>Miscellanous Supplies</t>
  </si>
  <si>
    <t xml:space="preserve">Advertizing </t>
  </si>
  <si>
    <t>Equipment  Rental (Floor Scrubber)</t>
  </si>
  <si>
    <t>Public Outreach</t>
  </si>
  <si>
    <t>Certificate of Deposit (sewer CD)</t>
  </si>
  <si>
    <t>Donation from FNB</t>
  </si>
  <si>
    <t>ND Sewage, Lift &amp; Pump</t>
  </si>
  <si>
    <t>Burlington Electric</t>
  </si>
  <si>
    <t>KRAMER</t>
  </si>
  <si>
    <t>Mark Timbrook</t>
  </si>
  <si>
    <t>President</t>
  </si>
  <si>
    <t>Judy Peters</t>
  </si>
  <si>
    <t>Council Member</t>
  </si>
  <si>
    <t>Tiffany Bacon</t>
  </si>
  <si>
    <t>Eunice Timbrook</t>
  </si>
  <si>
    <t>CAPITAL PROJECT FUND 5</t>
  </si>
  <si>
    <t>HIGHWAY FUND 1</t>
  </si>
  <si>
    <t>GARBAGE FUND 2</t>
  </si>
  <si>
    <t xml:space="preserve"> Auditor Certification Trg</t>
  </si>
  <si>
    <t xml:space="preserve"> Park Restroom Supplies</t>
  </si>
  <si>
    <t xml:space="preserve"> Gas/Diesel</t>
  </si>
  <si>
    <t>Lagoon: Barbed Wire</t>
  </si>
  <si>
    <t xml:space="preserve">Gaming Awarded Funds </t>
  </si>
  <si>
    <t>Rodent Control</t>
  </si>
  <si>
    <t>Waste Water Ditches</t>
  </si>
  <si>
    <t>Lagoon: 2 Gates &amp; Lock</t>
  </si>
  <si>
    <t>Page 2</t>
  </si>
  <si>
    <t>Page 3</t>
  </si>
  <si>
    <t>Page 4</t>
  </si>
  <si>
    <t>Page 5</t>
  </si>
  <si>
    <t>Page 6</t>
  </si>
  <si>
    <t>Page 7</t>
  </si>
  <si>
    <t>Page 8</t>
  </si>
  <si>
    <t>Page 9</t>
  </si>
  <si>
    <t>Page 10</t>
  </si>
  <si>
    <t>Page 11</t>
  </si>
  <si>
    <t>Page 12</t>
  </si>
  <si>
    <t>Page 13</t>
  </si>
  <si>
    <t>Page 14</t>
  </si>
  <si>
    <t>Page 15</t>
  </si>
  <si>
    <t>Page 16</t>
  </si>
  <si>
    <t>Page 17</t>
  </si>
  <si>
    <t>2 - 7</t>
  </si>
  <si>
    <t>621,00</t>
  </si>
  <si>
    <t>*$5,891.58 transfer in from Garbage Fund</t>
  </si>
  <si>
    <t>* The startup cost (including Cash Drawer of $50.00) were provided by Eunice Timbrook and then she was reenbursed from petty cash</t>
  </si>
  <si>
    <t>Enterprise  Funds</t>
  </si>
  <si>
    <t>8 - 9</t>
  </si>
  <si>
    <t>ENTERPRISE GARBAGE FUND 2</t>
  </si>
  <si>
    <t>ENTERPRISE SEWAGE SYSTEM FUND 3</t>
  </si>
  <si>
    <t>16 - 17</t>
  </si>
  <si>
    <t>* $734.00 transfer in from General Fund</t>
  </si>
  <si>
    <r>
      <t>Miscellaneous</t>
    </r>
    <r>
      <rPr>
        <vertAlign val="superscript"/>
        <sz val="12"/>
        <rFont val="Arial"/>
        <family val="2"/>
      </rPr>
      <t>1</t>
    </r>
  </si>
  <si>
    <r>
      <t>Charges for Services</t>
    </r>
    <r>
      <rPr>
        <b/>
        <vertAlign val="superscript"/>
        <sz val="12"/>
        <rFont val="Arial"/>
        <family val="2"/>
      </rPr>
      <t>1</t>
    </r>
  </si>
  <si>
    <r>
      <t>1</t>
    </r>
    <r>
      <rPr>
        <sz val="12"/>
        <rFont val="Arial"/>
        <family val="2"/>
      </rPr>
      <t>Garbage and sewer are shown under Enterprise Funds</t>
    </r>
  </si>
  <si>
    <t>Notes: Several Culverts are in need of repair</t>
  </si>
  <si>
    <t>Roads will need to be graveled before snow falls to prevent more damage</t>
  </si>
  <si>
    <t>There are still City Signs that are needed and some replaced.</t>
  </si>
  <si>
    <t xml:space="preserve"> $7000.00 was transferred out to General Funds to pay for the 2024 Garbage Collection</t>
  </si>
  <si>
    <t>* The skating Rink is operated by City Council Volunteers but managed by Auditor</t>
  </si>
  <si>
    <t>This Capital Project is projected to be finished by 15 Sep 2025. Any remaining funds will be deposited into the Sewage System Fund.</t>
  </si>
  <si>
    <t>Gaming</t>
  </si>
  <si>
    <t>FLEX-TCC Intergovernment Dis</t>
  </si>
  <si>
    <r>
      <rPr>
        <vertAlign val="superscript"/>
        <sz val="12"/>
        <rFont val="Arial"/>
        <family val="2"/>
      </rPr>
      <t>1</t>
    </r>
    <r>
      <rPr>
        <sz val="12"/>
        <rFont val="Arial"/>
        <family val="2"/>
      </rPr>
      <t>Checks written by Former Auditor, No receipts or Information</t>
    </r>
  </si>
  <si>
    <t>ENTERPRISE SKATING RINK FUND 4</t>
  </si>
  <si>
    <t>Witness my hand and official seal the  DATE</t>
  </si>
  <si>
    <t>I hereby certify that the foregoing budget for the Year Ending December 31, 2026 was adopted by the Board of City Councilors on the DATE</t>
  </si>
  <si>
    <t>10 - 15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</si>
</sst>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_(* #,##0_);_(* \(#,##0\);_(* &quot;-&quot;??_);_(@_)"/>
    <numFmt numFmtId="166" formatCode="&quot;$&quot;#,##0.00"/>
  </numFmts>
  <fonts count="37" x14ac:knownFonts="1">
    <font>
      <sz val="12"/>
      <name val="Helv"/>
    </font>
    <font>
      <sz val="10"/>
      <name val="Arial"/>
      <family val="2"/>
    </font>
    <font>
      <sz val="18"/>
      <name val="Helv"/>
    </font>
    <font>
      <sz val="24"/>
      <name val="Helv"/>
    </font>
    <font>
      <sz val="12"/>
      <name val="Helv"/>
    </font>
    <font>
      <sz val="12"/>
      <name val="Arial"/>
      <family val="2"/>
    </font>
    <font>
      <sz val="22"/>
      <name val="Arial"/>
      <family val="2"/>
    </font>
    <font>
      <sz val="18"/>
      <name val="Arial"/>
      <family val="2"/>
    </font>
    <font>
      <sz val="20"/>
      <name val="Arial"/>
      <family val="2"/>
    </font>
    <font>
      <u/>
      <sz val="12"/>
      <name val="Arial"/>
      <family val="2"/>
    </font>
    <font>
      <b/>
      <sz val="12"/>
      <name val="Arial"/>
      <family val="2"/>
    </font>
    <font>
      <sz val="20"/>
      <name val="Helv"/>
    </font>
    <font>
      <b/>
      <sz val="18"/>
      <name val="Arial"/>
      <family val="2"/>
    </font>
    <font>
      <b/>
      <sz val="18"/>
      <name val="Helv"/>
    </font>
    <font>
      <b/>
      <sz val="20"/>
      <name val="Arial"/>
      <family val="2"/>
    </font>
    <font>
      <sz val="14"/>
      <name val="Arial"/>
      <family val="2"/>
    </font>
    <font>
      <sz val="9"/>
      <color indexed="81"/>
      <name val="Tahoma"/>
      <family val="2"/>
    </font>
    <font>
      <sz val="10"/>
      <color theme="1"/>
      <name val="Arial"/>
      <family val="2"/>
    </font>
    <font>
      <b/>
      <sz val="10"/>
      <color theme="1"/>
      <name val="Arial"/>
      <family val="2"/>
    </font>
    <font>
      <b/>
      <sz val="14"/>
      <name val="Arial"/>
      <family val="2"/>
    </font>
    <font>
      <b/>
      <sz val="11"/>
      <name val="Arial"/>
      <family val="2"/>
    </font>
    <font>
      <u/>
      <sz val="12"/>
      <color theme="10"/>
      <name val="Helv"/>
    </font>
    <font>
      <sz val="11"/>
      <name val="Arial"/>
      <family val="2"/>
    </font>
    <font>
      <b/>
      <sz val="16"/>
      <name val="Arial"/>
      <family val="2"/>
    </font>
    <font>
      <b/>
      <i/>
      <sz val="30"/>
      <name val="Arial"/>
      <family val="2"/>
    </font>
    <font>
      <b/>
      <i/>
      <sz val="12"/>
      <name val="Helv"/>
    </font>
    <font>
      <b/>
      <sz val="10"/>
      <name val="Arial"/>
      <family val="2"/>
    </font>
    <font>
      <b/>
      <sz val="24"/>
      <name val="Arial"/>
      <family val="2"/>
    </font>
    <font>
      <b/>
      <sz val="24"/>
      <name val="Helv"/>
    </font>
    <font>
      <sz val="8"/>
      <name val="Helv"/>
    </font>
    <font>
      <b/>
      <u/>
      <sz val="12"/>
      <name val="Arial"/>
      <family val="2"/>
    </font>
    <font>
      <i/>
      <sz val="20"/>
      <name val="Arial"/>
      <family val="2"/>
    </font>
    <font>
      <i/>
      <sz val="20"/>
      <name val="Helv"/>
    </font>
    <font>
      <i/>
      <sz val="18"/>
      <name val="Arial"/>
      <family val="2"/>
    </font>
    <font>
      <i/>
      <sz val="18"/>
      <name val="Helv"/>
    </font>
    <font>
      <vertAlign val="superscript"/>
      <sz val="12"/>
      <name val="Arial"/>
      <family val="2"/>
    </font>
    <font>
      <b/>
      <vertAlign val="superscript"/>
      <sz val="1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s>
  <borders count="61">
    <border>
      <left/>
      <right/>
      <top/>
      <bottom/>
      <diagonal/>
    </border>
    <border>
      <left/>
      <right/>
      <top style="thin">
        <color indexed="8"/>
      </top>
      <bottom/>
      <diagonal/>
    </border>
    <border>
      <left/>
      <right/>
      <top style="double">
        <color indexed="8"/>
      </top>
      <bottom/>
      <diagonal/>
    </border>
    <border>
      <left/>
      <right/>
      <top/>
      <bottom style="thin">
        <color indexed="8"/>
      </bottom>
      <diagonal/>
    </border>
    <border>
      <left style="thin">
        <color indexed="8"/>
      </left>
      <right/>
      <top style="thin">
        <color indexed="8"/>
      </top>
      <bottom/>
      <diagonal/>
    </border>
    <border>
      <left style="thin">
        <color indexed="8"/>
      </left>
      <right/>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8"/>
      </top>
      <bottom/>
      <diagonal/>
    </border>
    <border>
      <left style="thin">
        <color indexed="64"/>
      </left>
      <right/>
      <top/>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top style="double">
        <color indexed="64"/>
      </top>
      <bottom style="medium">
        <color indexed="64"/>
      </bottom>
      <diagonal/>
    </border>
    <border>
      <left style="thin">
        <color indexed="64"/>
      </left>
      <right style="thin">
        <color indexed="8"/>
      </right>
      <top/>
      <bottom style="thin">
        <color indexed="8"/>
      </bottom>
      <diagonal/>
    </border>
    <border>
      <left/>
      <right style="thin">
        <color indexed="8"/>
      </right>
      <top/>
      <bottom/>
      <diagonal/>
    </border>
    <border>
      <left style="thin">
        <color indexed="64"/>
      </left>
      <right style="thin">
        <color indexed="8"/>
      </right>
      <top/>
      <bottom/>
      <diagonal/>
    </border>
    <border>
      <left style="thin">
        <color indexed="64"/>
      </left>
      <right/>
      <top style="thin">
        <color indexed="8"/>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64"/>
      </top>
      <bottom style="thin">
        <color indexed="8"/>
      </bottom>
      <diagonal/>
    </border>
    <border>
      <left/>
      <right style="thin">
        <color indexed="8"/>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top style="thin">
        <color indexed="64"/>
      </top>
      <bottom style="thin">
        <color indexed="8"/>
      </bottom>
      <diagonal/>
    </border>
    <border>
      <left style="thin">
        <color indexed="8"/>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top style="thin">
        <color indexed="64"/>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164" fontId="0" fillId="0" borderId="0"/>
    <xf numFmtId="44" fontId="1"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9" fontId="4" fillId="0" borderId="0" applyFont="0" applyFill="0" applyBorder="0" applyAlignment="0" applyProtection="0"/>
    <xf numFmtId="0" fontId="17" fillId="0" borderId="0"/>
    <xf numFmtId="164" fontId="21" fillId="0" borderId="0" applyNumberFormat="0" applyFill="0" applyBorder="0" applyAlignment="0" applyProtection="0"/>
  </cellStyleXfs>
  <cellXfs count="274">
    <xf numFmtId="164" fontId="0" fillId="0" borderId="0" xfId="0"/>
    <xf numFmtId="164" fontId="5" fillId="0" borderId="1" xfId="0" applyFont="1" applyBorder="1"/>
    <xf numFmtId="164" fontId="5" fillId="0" borderId="4" xfId="0" applyFont="1" applyBorder="1" applyAlignment="1">
      <alignment horizontal="center"/>
    </xf>
    <xf numFmtId="164" fontId="5" fillId="0" borderId="26" xfId="0" applyFont="1" applyBorder="1"/>
    <xf numFmtId="164" fontId="5" fillId="0" borderId="1" xfId="0" applyFont="1" applyBorder="1" applyAlignment="1">
      <alignment horizontal="center"/>
    </xf>
    <xf numFmtId="164" fontId="5" fillId="0" borderId="5" xfId="0" applyFont="1" applyBorder="1" applyAlignment="1">
      <alignment horizontal="center"/>
    </xf>
    <xf numFmtId="164" fontId="5" fillId="0" borderId="27" xfId="0" applyFont="1" applyBorder="1" applyAlignment="1">
      <alignment horizontal="center"/>
    </xf>
    <xf numFmtId="164" fontId="5" fillId="0" borderId="0" xfId="0" applyFont="1" applyAlignment="1">
      <alignment horizontal="center"/>
    </xf>
    <xf numFmtId="164" fontId="5" fillId="0" borderId="27" xfId="0" quotePrefix="1" applyFont="1" applyBorder="1" applyAlignment="1">
      <alignment horizontal="center"/>
    </xf>
    <xf numFmtId="164" fontId="5" fillId="0" borderId="0" xfId="0" applyFont="1" applyAlignment="1">
      <alignment horizontal="left"/>
    </xf>
    <xf numFmtId="164" fontId="5" fillId="0" borderId="0" xfId="0" applyFont="1"/>
    <xf numFmtId="164" fontId="7" fillId="0" borderId="0" xfId="0" applyFont="1" applyAlignment="1">
      <alignment horizontal="left"/>
    </xf>
    <xf numFmtId="164" fontId="5" fillId="0" borderId="2" xfId="0" applyFont="1" applyBorder="1"/>
    <xf numFmtId="7" fontId="5" fillId="0" borderId="0" xfId="0" applyNumberFormat="1" applyFont="1"/>
    <xf numFmtId="43" fontId="5" fillId="0" borderId="0" xfId="4" applyFont="1"/>
    <xf numFmtId="164" fontId="7" fillId="0" borderId="0" xfId="0" applyFont="1"/>
    <xf numFmtId="164" fontId="10" fillId="0" borderId="0" xfId="0" applyFont="1"/>
    <xf numFmtId="164" fontId="5" fillId="0" borderId="0" xfId="0" quotePrefix="1" applyFont="1" applyAlignment="1">
      <alignment horizontal="left"/>
    </xf>
    <xf numFmtId="164" fontId="10" fillId="0" borderId="0" xfId="0" applyFont="1" applyAlignment="1">
      <alignment horizontal="left"/>
    </xf>
    <xf numFmtId="43" fontId="5" fillId="0" borderId="3" xfId="0" applyNumberFormat="1" applyFont="1" applyBorder="1"/>
    <xf numFmtId="43" fontId="5" fillId="0" borderId="3" xfId="4" applyFont="1" applyBorder="1" applyProtection="1"/>
    <xf numFmtId="43" fontId="5" fillId="0" borderId="0" xfId="4" applyFont="1" applyProtection="1"/>
    <xf numFmtId="43" fontId="5" fillId="0" borderId="1" xfId="4" applyFont="1" applyBorder="1" applyProtection="1"/>
    <xf numFmtId="44" fontId="5" fillId="0" borderId="1" xfId="1" applyFont="1" applyBorder="1" applyProtection="1"/>
    <xf numFmtId="43" fontId="5" fillId="0" borderId="10" xfId="4" applyFont="1" applyBorder="1" applyProtection="1"/>
    <xf numFmtId="164" fontId="10" fillId="0" borderId="30" xfId="0" applyFont="1" applyBorder="1"/>
    <xf numFmtId="164" fontId="5" fillId="0" borderId="22" xfId="0" applyFont="1" applyBorder="1" applyAlignment="1">
      <alignment horizontal="centerContinuous"/>
    </xf>
    <xf numFmtId="164" fontId="5" fillId="0" borderId="23" xfId="0" applyFont="1" applyBorder="1" applyAlignment="1">
      <alignment horizontal="centerContinuous"/>
    </xf>
    <xf numFmtId="164" fontId="5" fillId="0" borderId="5" xfId="0" applyFont="1" applyBorder="1"/>
    <xf numFmtId="164" fontId="5" fillId="0" borderId="14" xfId="0" applyFont="1" applyBorder="1" applyAlignment="1">
      <alignment horizontal="centerContinuous"/>
    </xf>
    <xf numFmtId="164" fontId="5" fillId="0" borderId="24" xfId="0" applyFont="1" applyBorder="1" applyAlignment="1">
      <alignment horizontal="centerContinuous"/>
    </xf>
    <xf numFmtId="164" fontId="5" fillId="0" borderId="32" xfId="0" applyFont="1" applyBorder="1" applyAlignment="1">
      <alignment horizontal="center"/>
    </xf>
    <xf numFmtId="164" fontId="5" fillId="0" borderId="25" xfId="0" applyFont="1" applyBorder="1" applyAlignment="1">
      <alignment horizontal="centerContinuous"/>
    </xf>
    <xf numFmtId="164" fontId="5" fillId="0" borderId="29" xfId="0" applyFont="1" applyBorder="1" applyAlignment="1">
      <alignment horizontal="centerContinuous"/>
    </xf>
    <xf numFmtId="164" fontId="5" fillId="0" borderId="5" xfId="0" applyFont="1" applyBorder="1" applyAlignment="1">
      <alignment horizontal="right"/>
    </xf>
    <xf numFmtId="44" fontId="5" fillId="0" borderId="4" xfId="1" applyFont="1" applyBorder="1" applyProtection="1"/>
    <xf numFmtId="44" fontId="5" fillId="0" borderId="26" xfId="1" applyFont="1" applyBorder="1" applyProtection="1"/>
    <xf numFmtId="44" fontId="5" fillId="0" borderId="7" xfId="1" applyFont="1" applyBorder="1" applyProtection="1"/>
    <xf numFmtId="44" fontId="5" fillId="0" borderId="9" xfId="1" applyFont="1" applyBorder="1" applyProtection="1"/>
    <xf numFmtId="164" fontId="14" fillId="0" borderId="0" xfId="0" applyFont="1" applyAlignment="1">
      <alignment horizontal="left"/>
    </xf>
    <xf numFmtId="164" fontId="15" fillId="0" borderId="0" xfId="0" applyFont="1" applyAlignment="1">
      <alignment horizontal="right"/>
    </xf>
    <xf numFmtId="164" fontId="15" fillId="0" borderId="0" xfId="0" applyFont="1" applyAlignment="1">
      <alignment horizontal="center"/>
    </xf>
    <xf numFmtId="164" fontId="5" fillId="0" borderId="30" xfId="0" applyFont="1" applyBorder="1"/>
    <xf numFmtId="43" fontId="5" fillId="0" borderId="0" xfId="4" applyFont="1" applyBorder="1"/>
    <xf numFmtId="164" fontId="5" fillId="0" borderId="0" xfId="0" applyFont="1" applyAlignment="1">
      <alignment vertical="top"/>
    </xf>
    <xf numFmtId="164" fontId="5" fillId="0" borderId="0" xfId="0" applyFont="1" applyAlignment="1">
      <alignment wrapText="1"/>
    </xf>
    <xf numFmtId="43" fontId="5" fillId="0" borderId="0" xfId="4" applyFont="1" applyFill="1"/>
    <xf numFmtId="43" fontId="5" fillId="0" borderId="10" xfId="4" applyFont="1" applyFill="1" applyBorder="1"/>
    <xf numFmtId="164" fontId="19" fillId="0" borderId="0" xfId="0" applyFont="1" applyAlignment="1">
      <alignment horizontal="right"/>
    </xf>
    <xf numFmtId="164" fontId="19" fillId="0" borderId="0" xfId="0" applyFont="1" applyAlignment="1">
      <alignment horizontal="center"/>
    </xf>
    <xf numFmtId="164" fontId="15" fillId="0" borderId="0" xfId="0" applyFont="1"/>
    <xf numFmtId="164" fontId="5" fillId="0" borderId="4" xfId="0" applyFont="1" applyBorder="1"/>
    <xf numFmtId="7" fontId="5" fillId="0" borderId="4" xfId="0" applyNumberFormat="1" applyFont="1" applyBorder="1"/>
    <xf numFmtId="44" fontId="5" fillId="0" borderId="8" xfId="1" applyFont="1" applyBorder="1" applyProtection="1"/>
    <xf numFmtId="164" fontId="5" fillId="0" borderId="0" xfId="0" applyFont="1" applyAlignment="1">
      <alignment horizontal="right"/>
    </xf>
    <xf numFmtId="164" fontId="5" fillId="0" borderId="5" xfId="0" quotePrefix="1" applyFont="1" applyBorder="1" applyAlignment="1">
      <alignment horizontal="right"/>
    </xf>
    <xf numFmtId="44" fontId="5" fillId="0" borderId="11" xfId="1" applyFont="1" applyBorder="1" applyProtection="1"/>
    <xf numFmtId="7" fontId="5" fillId="0" borderId="5" xfId="0" applyNumberFormat="1" applyFont="1" applyBorder="1"/>
    <xf numFmtId="44" fontId="5" fillId="0" borderId="12" xfId="1" applyFont="1" applyBorder="1"/>
    <xf numFmtId="7" fontId="5" fillId="0" borderId="1" xfId="0" applyNumberFormat="1" applyFont="1" applyBorder="1"/>
    <xf numFmtId="164" fontId="5" fillId="0" borderId="13" xfId="0" applyFont="1" applyBorder="1" applyAlignment="1">
      <alignment horizontal="center"/>
    </xf>
    <xf numFmtId="164" fontId="5" fillId="0" borderId="14" xfId="0" applyFont="1" applyBorder="1" applyAlignment="1">
      <alignment horizontal="center"/>
    </xf>
    <xf numFmtId="7" fontId="5" fillId="0" borderId="18" xfId="0" applyNumberFormat="1" applyFont="1" applyBorder="1"/>
    <xf numFmtId="7" fontId="5" fillId="0" borderId="19" xfId="0" applyNumberFormat="1" applyFont="1" applyBorder="1"/>
    <xf numFmtId="7" fontId="5" fillId="0" borderId="20" xfId="0" applyNumberFormat="1" applyFont="1" applyBorder="1"/>
    <xf numFmtId="44" fontId="5" fillId="0" borderId="17" xfId="1" applyFont="1" applyBorder="1" applyProtection="1"/>
    <xf numFmtId="164" fontId="5" fillId="0" borderId="14" xfId="0" applyFont="1" applyBorder="1"/>
    <xf numFmtId="44" fontId="5" fillId="0" borderId="13" xfId="1" applyFont="1" applyBorder="1" applyProtection="1"/>
    <xf numFmtId="7" fontId="5" fillId="0" borderId="13" xfId="0" applyNumberFormat="1" applyFont="1" applyBorder="1"/>
    <xf numFmtId="43" fontId="5" fillId="0" borderId="13" xfId="4" applyFont="1" applyBorder="1" applyProtection="1"/>
    <xf numFmtId="7" fontId="5" fillId="0" borderId="11" xfId="0" applyNumberFormat="1" applyFont="1" applyBorder="1"/>
    <xf numFmtId="164" fontId="5" fillId="0" borderId="13" xfId="0" applyFont="1" applyBorder="1"/>
    <xf numFmtId="44" fontId="5" fillId="0" borderId="13" xfId="0" applyNumberFormat="1" applyFont="1" applyBorder="1"/>
    <xf numFmtId="44" fontId="5" fillId="0" borderId="21" xfId="1" applyFont="1" applyBorder="1" applyProtection="1"/>
    <xf numFmtId="164" fontId="5" fillId="0" borderId="0" xfId="0" quotePrefix="1" applyFont="1" applyAlignment="1">
      <alignment horizontal="right"/>
    </xf>
    <xf numFmtId="164" fontId="21" fillId="0" borderId="0" xfId="7"/>
    <xf numFmtId="164" fontId="20" fillId="0" borderId="0" xfId="0" applyFont="1"/>
    <xf numFmtId="164" fontId="22" fillId="0" borderId="0" xfId="0" applyFont="1"/>
    <xf numFmtId="43" fontId="15" fillId="0" borderId="0" xfId="4" applyFont="1" applyBorder="1" applyAlignment="1">
      <alignment horizontal="center"/>
    </xf>
    <xf numFmtId="164" fontId="10" fillId="0" borderId="0" xfId="0" applyFont="1" applyAlignment="1">
      <alignment horizontal="center"/>
    </xf>
    <xf numFmtId="165" fontId="5" fillId="0" borderId="0" xfId="4" applyNumberFormat="1" applyFont="1" applyFill="1"/>
    <xf numFmtId="165" fontId="5" fillId="0" borderId="10" xfId="4" applyNumberFormat="1" applyFont="1" applyFill="1" applyBorder="1"/>
    <xf numFmtId="165" fontId="5" fillId="0" borderId="0" xfId="0" applyNumberFormat="1" applyFont="1"/>
    <xf numFmtId="165" fontId="5" fillId="0" borderId="11" xfId="1" applyNumberFormat="1" applyFont="1" applyBorder="1"/>
    <xf numFmtId="43" fontId="5" fillId="2" borderId="1" xfId="4" applyFont="1" applyFill="1" applyBorder="1" applyProtection="1">
      <protection locked="0"/>
    </xf>
    <xf numFmtId="43" fontId="5" fillId="2" borderId="0" xfId="4" applyFont="1" applyFill="1" applyProtection="1">
      <protection locked="0"/>
    </xf>
    <xf numFmtId="165" fontId="20" fillId="2" borderId="30" xfId="4" applyNumberFormat="1" applyFont="1" applyFill="1" applyBorder="1" applyProtection="1">
      <protection locked="0"/>
    </xf>
    <xf numFmtId="43" fontId="5" fillId="2" borderId="4" xfId="4" applyFont="1" applyFill="1" applyBorder="1" applyProtection="1">
      <protection locked="0"/>
    </xf>
    <xf numFmtId="43" fontId="5" fillId="2" borderId="26" xfId="4" applyFont="1" applyFill="1" applyBorder="1" applyProtection="1">
      <protection locked="0"/>
    </xf>
    <xf numFmtId="164" fontId="5" fillId="0" borderId="0" xfId="0" applyFont="1" applyProtection="1">
      <protection locked="0"/>
    </xf>
    <xf numFmtId="164" fontId="15" fillId="0" borderId="0" xfId="0" applyFont="1" applyAlignment="1" applyProtection="1">
      <alignment horizontal="right"/>
      <protection locked="0"/>
    </xf>
    <xf numFmtId="164" fontId="7" fillId="0" borderId="0" xfId="0" applyFont="1" applyProtection="1">
      <protection locked="0"/>
    </xf>
    <xf numFmtId="164" fontId="7" fillId="0" borderId="0" xfId="0" applyFont="1" applyAlignment="1" applyProtection="1">
      <alignment horizontal="left"/>
      <protection locked="0"/>
    </xf>
    <xf numFmtId="164" fontId="19" fillId="0" borderId="0" xfId="0" applyFont="1" applyAlignment="1" applyProtection="1">
      <alignment horizontal="right"/>
      <protection locked="0"/>
    </xf>
    <xf numFmtId="164" fontId="19" fillId="2" borderId="11" xfId="0" applyFont="1" applyFill="1" applyBorder="1" applyAlignment="1" applyProtection="1">
      <alignment horizontal="center"/>
      <protection locked="0"/>
    </xf>
    <xf numFmtId="43" fontId="5" fillId="2" borderId="31" xfId="4" applyFont="1" applyFill="1" applyBorder="1" applyProtection="1">
      <protection locked="0"/>
    </xf>
    <xf numFmtId="43" fontId="5" fillId="2" borderId="28" xfId="4" applyFont="1" applyFill="1" applyBorder="1" applyProtection="1">
      <protection locked="0"/>
    </xf>
    <xf numFmtId="43" fontId="5" fillId="0" borderId="28" xfId="4" applyFont="1" applyFill="1" applyBorder="1" applyAlignment="1" applyProtection="1">
      <alignment horizontal="right"/>
    </xf>
    <xf numFmtId="43" fontId="5" fillId="2" borderId="16" xfId="4" applyFont="1" applyFill="1" applyBorder="1" applyProtection="1">
      <protection locked="0"/>
    </xf>
    <xf numFmtId="43" fontId="5" fillId="2" borderId="6" xfId="4" applyFont="1" applyFill="1" applyBorder="1" applyProtection="1">
      <protection locked="0"/>
    </xf>
    <xf numFmtId="43" fontId="5" fillId="2" borderId="15" xfId="4" applyFont="1" applyFill="1" applyBorder="1" applyProtection="1">
      <protection locked="0"/>
    </xf>
    <xf numFmtId="43" fontId="5" fillId="2" borderId="7" xfId="4" applyFont="1" applyFill="1" applyBorder="1" applyProtection="1">
      <protection locked="0"/>
    </xf>
    <xf numFmtId="43" fontId="5" fillId="2" borderId="13" xfId="4" applyFont="1" applyFill="1" applyBorder="1" applyProtection="1">
      <protection locked="0"/>
    </xf>
    <xf numFmtId="43" fontId="5" fillId="2" borderId="16" xfId="4" applyFont="1" applyFill="1" applyBorder="1" applyProtection="1"/>
    <xf numFmtId="43" fontId="5" fillId="2" borderId="6" xfId="4" applyFont="1" applyFill="1" applyBorder="1" applyProtection="1"/>
    <xf numFmtId="43" fontId="5" fillId="2" borderId="15" xfId="4" applyFont="1" applyFill="1" applyBorder="1" applyProtection="1"/>
    <xf numFmtId="43" fontId="5" fillId="2" borderId="11" xfId="4" applyFont="1" applyFill="1" applyBorder="1" applyProtection="1"/>
    <xf numFmtId="43" fontId="5" fillId="2" borderId="13" xfId="4" applyFont="1" applyFill="1" applyBorder="1" applyProtection="1"/>
    <xf numFmtId="164" fontId="15" fillId="0" borderId="0" xfId="0" applyFont="1" applyAlignment="1" applyProtection="1">
      <alignment horizontal="center"/>
      <protection locked="0"/>
    </xf>
    <xf numFmtId="43" fontId="5" fillId="2" borderId="11" xfId="4" applyFont="1" applyFill="1" applyBorder="1" applyAlignment="1" applyProtection="1">
      <alignment horizontal="right"/>
      <protection locked="0"/>
    </xf>
    <xf numFmtId="43" fontId="5" fillId="2" borderId="11" xfId="4" quotePrefix="1" applyFont="1" applyFill="1" applyBorder="1" applyAlignment="1" applyProtection="1">
      <alignment horizontal="right"/>
      <protection locked="0"/>
    </xf>
    <xf numFmtId="43" fontId="5" fillId="0" borderId="11" xfId="4" applyFont="1" applyFill="1" applyBorder="1" applyAlignment="1" applyProtection="1">
      <alignment horizontal="centerContinuous"/>
    </xf>
    <xf numFmtId="43" fontId="5" fillId="0" borderId="11" xfId="4" applyFont="1" applyFill="1" applyBorder="1" applyAlignment="1" applyProtection="1">
      <alignment horizontal="right"/>
    </xf>
    <xf numFmtId="44" fontId="5" fillId="0" borderId="35" xfId="1" applyFont="1" applyBorder="1" applyProtection="1"/>
    <xf numFmtId="44" fontId="5" fillId="0" borderId="36" xfId="1" applyFont="1" applyBorder="1" applyProtection="1"/>
    <xf numFmtId="43" fontId="5" fillId="2" borderId="35" xfId="4" applyFont="1" applyFill="1" applyBorder="1" applyProtection="1">
      <protection locked="0"/>
    </xf>
    <xf numFmtId="43" fontId="5" fillId="2" borderId="37" xfId="4" applyFont="1" applyFill="1" applyBorder="1" applyProtection="1">
      <protection locked="0"/>
    </xf>
    <xf numFmtId="43" fontId="5" fillId="2" borderId="38" xfId="4" applyFont="1" applyFill="1" applyBorder="1" applyAlignment="1" applyProtection="1">
      <alignment horizontal="right"/>
    </xf>
    <xf numFmtId="43" fontId="5" fillId="2" borderId="38" xfId="4" applyFont="1" applyFill="1" applyBorder="1" applyAlignment="1" applyProtection="1">
      <alignment horizontal="right"/>
      <protection locked="0"/>
    </xf>
    <xf numFmtId="43" fontId="5" fillId="2" borderId="11" xfId="4" applyFont="1" applyFill="1" applyBorder="1" applyAlignment="1" applyProtection="1">
      <alignment horizontal="centerContinuous"/>
      <protection locked="0"/>
    </xf>
    <xf numFmtId="43" fontId="5" fillId="0" borderId="38" xfId="4" applyFont="1" applyFill="1" applyBorder="1" applyAlignment="1" applyProtection="1">
      <alignment horizontal="right"/>
    </xf>
    <xf numFmtId="43" fontId="5" fillId="2" borderId="11" xfId="4" applyFont="1" applyFill="1" applyBorder="1" applyProtection="1">
      <protection locked="0"/>
    </xf>
    <xf numFmtId="43" fontId="5" fillId="2" borderId="14" xfId="4" applyFont="1" applyFill="1" applyBorder="1" applyProtection="1">
      <protection locked="0"/>
    </xf>
    <xf numFmtId="44" fontId="5" fillId="0" borderId="0" xfId="1" applyFont="1" applyBorder="1" applyProtection="1"/>
    <xf numFmtId="44" fontId="5" fillId="0" borderId="39" xfId="1" applyFont="1" applyBorder="1" applyProtection="1"/>
    <xf numFmtId="44" fontId="5" fillId="0" borderId="40" xfId="1" applyFont="1" applyBorder="1" applyProtection="1"/>
    <xf numFmtId="164" fontId="12" fillId="0" borderId="0" xfId="0" applyFont="1" applyAlignment="1" applyProtection="1">
      <alignment horizontal="center"/>
      <protection locked="0"/>
    </xf>
    <xf numFmtId="164" fontId="1" fillId="0" borderId="0" xfId="0" applyFont="1" applyProtection="1">
      <protection locked="0"/>
    </xf>
    <xf numFmtId="164" fontId="5" fillId="0" borderId="0" xfId="0" applyFont="1" applyAlignment="1" applyProtection="1">
      <alignment horizontal="center"/>
      <protection locked="0"/>
    </xf>
    <xf numFmtId="164" fontId="5" fillId="2" borderId="0" xfId="0" applyFont="1" applyFill="1" applyAlignment="1" applyProtection="1">
      <alignment horizontal="center"/>
      <protection locked="0"/>
    </xf>
    <xf numFmtId="164" fontId="5" fillId="0" borderId="0" xfId="0" applyFont="1" applyAlignment="1">
      <alignment vertical="top" wrapText="1"/>
    </xf>
    <xf numFmtId="164" fontId="26" fillId="0" borderId="0" xfId="0" applyFont="1" applyAlignment="1" applyProtection="1">
      <alignment horizontal="center"/>
      <protection locked="0"/>
    </xf>
    <xf numFmtId="164" fontId="23" fillId="0" borderId="0" xfId="0" applyFont="1" applyAlignment="1" applyProtection="1">
      <alignment horizontal="center"/>
      <protection locked="0"/>
    </xf>
    <xf numFmtId="164" fontId="9" fillId="0" borderId="0" xfId="0" applyFont="1" applyProtection="1">
      <protection locked="0"/>
    </xf>
    <xf numFmtId="164" fontId="7" fillId="0" borderId="10" xfId="0" applyFont="1" applyBorder="1" applyProtection="1">
      <protection locked="0"/>
    </xf>
    <xf numFmtId="164" fontId="12" fillId="0" borderId="10" xfId="0" applyFont="1" applyBorder="1" applyAlignment="1" applyProtection="1">
      <alignment horizontal="left"/>
      <protection locked="0"/>
    </xf>
    <xf numFmtId="164" fontId="12" fillId="0" borderId="10" xfId="0" applyFont="1" applyBorder="1" applyAlignment="1" applyProtection="1">
      <alignment horizontal="center"/>
      <protection locked="0"/>
    </xf>
    <xf numFmtId="164" fontId="7" fillId="0" borderId="0" xfId="0" applyFont="1" applyAlignment="1" applyProtection="1">
      <alignment horizontal="center"/>
      <protection locked="0"/>
    </xf>
    <xf numFmtId="164" fontId="12" fillId="0" borderId="0" xfId="0" applyFont="1" applyAlignment="1" applyProtection="1">
      <alignment horizontal="left"/>
      <protection locked="0"/>
    </xf>
    <xf numFmtId="164" fontId="12" fillId="0" borderId="0" xfId="0" applyFont="1" applyProtection="1">
      <protection locked="0"/>
    </xf>
    <xf numFmtId="164" fontId="6" fillId="0" borderId="0" xfId="0" applyFont="1" applyProtection="1">
      <protection locked="0"/>
    </xf>
    <xf numFmtId="164" fontId="5" fillId="0" borderId="10" xfId="0" applyFont="1" applyBorder="1" applyProtection="1">
      <protection locked="0"/>
    </xf>
    <xf numFmtId="164" fontId="8" fillId="0" borderId="0" xfId="0" applyFont="1" applyProtection="1">
      <protection locked="0"/>
    </xf>
    <xf numFmtId="0" fontId="17" fillId="0" borderId="0" xfId="6" applyProtection="1">
      <protection locked="0"/>
    </xf>
    <xf numFmtId="0" fontId="18" fillId="0" borderId="0" xfId="6" applyFont="1" applyAlignment="1" applyProtection="1">
      <alignment horizontal="center"/>
      <protection locked="0"/>
    </xf>
    <xf numFmtId="0" fontId="18" fillId="0" borderId="0" xfId="6" applyFont="1" applyProtection="1">
      <protection locked="0"/>
    </xf>
    <xf numFmtId="0" fontId="17" fillId="0" borderId="0" xfId="6" applyAlignment="1" applyProtection="1">
      <alignment horizontal="center" vertical="center" wrapText="1"/>
      <protection locked="0"/>
    </xf>
    <xf numFmtId="0" fontId="18" fillId="0" borderId="0" xfId="6" applyFont="1" applyAlignment="1" applyProtection="1">
      <alignment horizontal="justify" vertical="center" wrapText="1"/>
      <protection locked="0"/>
    </xf>
    <xf numFmtId="0" fontId="17" fillId="0" borderId="0" xfId="6" applyAlignment="1" applyProtection="1">
      <alignment horizontal="justify" vertical="center" wrapText="1"/>
      <protection locked="0"/>
    </xf>
    <xf numFmtId="0" fontId="17" fillId="0" borderId="0" xfId="6" applyAlignment="1" applyProtection="1">
      <alignment horizontal="right" vertical="center" wrapText="1"/>
      <protection locked="0"/>
    </xf>
    <xf numFmtId="0" fontId="17" fillId="0" borderId="0" xfId="6" applyAlignment="1" applyProtection="1">
      <alignment horizontal="left" vertical="center" wrapText="1"/>
      <protection locked="0"/>
    </xf>
    <xf numFmtId="42" fontId="17" fillId="0" borderId="0" xfId="6" applyNumberFormat="1" applyAlignment="1" applyProtection="1">
      <alignment vertical="center"/>
      <protection locked="0"/>
    </xf>
    <xf numFmtId="41" fontId="17" fillId="0" borderId="0" xfId="6" applyNumberFormat="1" applyAlignment="1" applyProtection="1">
      <alignment vertical="center"/>
      <protection locked="0"/>
    </xf>
    <xf numFmtId="10" fontId="1" fillId="0" borderId="0" xfId="5" applyNumberFormat="1" applyFont="1" applyProtection="1">
      <protection locked="0"/>
    </xf>
    <xf numFmtId="10" fontId="17" fillId="0" borderId="0" xfId="6" applyNumberFormat="1" applyProtection="1">
      <protection locked="0"/>
    </xf>
    <xf numFmtId="0" fontId="17" fillId="0" borderId="0" xfId="6" applyAlignment="1" applyProtection="1">
      <alignment horizontal="left" vertical="center" wrapText="1" indent="2"/>
      <protection locked="0"/>
    </xf>
    <xf numFmtId="0" fontId="1" fillId="0" borderId="0" xfId="0" applyNumberFormat="1" applyFont="1" applyAlignment="1" applyProtection="1">
      <alignment vertical="center"/>
      <protection locked="0"/>
    </xf>
    <xf numFmtId="0" fontId="1" fillId="0" borderId="0" xfId="0" applyNumberFormat="1" applyFont="1" applyAlignment="1" applyProtection="1">
      <alignment horizontal="left" vertical="center" indent="1"/>
      <protection locked="0"/>
    </xf>
    <xf numFmtId="0" fontId="17" fillId="0" borderId="0" xfId="6" applyAlignment="1" applyProtection="1">
      <alignment horizontal="left" vertical="center" wrapText="1" indent="1"/>
      <protection locked="0"/>
    </xf>
    <xf numFmtId="0" fontId="17" fillId="0" borderId="0" xfId="6" applyAlignment="1" applyProtection="1">
      <alignment horizontal="right"/>
      <protection locked="0"/>
    </xf>
    <xf numFmtId="0" fontId="17" fillId="0" borderId="10" xfId="6" applyBorder="1" applyAlignment="1">
      <alignment horizontal="center" vertical="center" wrapText="1"/>
    </xf>
    <xf numFmtId="0" fontId="17" fillId="0" borderId="0" xfId="6"/>
    <xf numFmtId="0" fontId="17" fillId="0" borderId="0" xfId="6" applyAlignment="1">
      <alignment horizontal="right" vertical="center" wrapText="1"/>
    </xf>
    <xf numFmtId="165" fontId="17" fillId="0" borderId="0" xfId="4" applyNumberFormat="1" applyFont="1" applyAlignment="1" applyProtection="1">
      <alignment vertical="center"/>
    </xf>
    <xf numFmtId="41" fontId="17" fillId="0" borderId="0" xfId="6" applyNumberFormat="1" applyAlignment="1">
      <alignment vertical="center"/>
    </xf>
    <xf numFmtId="43" fontId="17" fillId="0" borderId="0" xfId="4" applyFont="1" applyProtection="1"/>
    <xf numFmtId="0" fontId="17" fillId="0" borderId="0" xfId="6" applyAlignment="1">
      <alignment horizontal="justify" vertical="center" wrapText="1"/>
    </xf>
    <xf numFmtId="10" fontId="17" fillId="0" borderId="0" xfId="6" applyNumberFormat="1"/>
    <xf numFmtId="165" fontId="5" fillId="0" borderId="0" xfId="4" applyNumberFormat="1" applyFont="1" applyFill="1" applyProtection="1"/>
    <xf numFmtId="165" fontId="5" fillId="0" borderId="10" xfId="4" applyNumberFormat="1" applyFont="1" applyFill="1" applyBorder="1" applyProtection="1"/>
    <xf numFmtId="165" fontId="5" fillId="0" borderId="11" xfId="1" applyNumberFormat="1" applyFont="1" applyBorder="1" applyProtection="1"/>
    <xf numFmtId="164" fontId="5" fillId="0" borderId="30" xfId="0" applyFont="1" applyBorder="1" applyProtection="1">
      <protection locked="0"/>
    </xf>
    <xf numFmtId="43" fontId="5" fillId="0" borderId="0" xfId="4" applyFont="1" applyProtection="1">
      <protection locked="0"/>
    </xf>
    <xf numFmtId="44" fontId="10" fillId="0" borderId="1" xfId="1" applyFont="1" applyBorder="1" applyProtection="1"/>
    <xf numFmtId="44" fontId="5" fillId="0" borderId="0" xfId="1" applyFont="1" applyProtection="1"/>
    <xf numFmtId="43" fontId="10" fillId="0" borderId="30" xfId="4" applyFont="1" applyBorder="1" applyProtection="1"/>
    <xf numFmtId="44" fontId="18" fillId="0" borderId="33" xfId="1" applyFont="1" applyBorder="1" applyAlignment="1" applyProtection="1">
      <alignment vertical="center"/>
    </xf>
    <xf numFmtId="43" fontId="15" fillId="2" borderId="11" xfId="4" applyFont="1" applyFill="1" applyBorder="1" applyAlignment="1" applyProtection="1">
      <alignment horizontal="center"/>
      <protection locked="0"/>
    </xf>
    <xf numFmtId="164" fontId="7" fillId="2" borderId="0" xfId="0" applyFont="1" applyFill="1" applyProtection="1">
      <protection locked="0"/>
    </xf>
    <xf numFmtId="164" fontId="23" fillId="2" borderId="0" xfId="0" applyFont="1" applyFill="1" applyAlignment="1" applyProtection="1">
      <alignment horizontal="center"/>
      <protection locked="0"/>
    </xf>
    <xf numFmtId="164" fontId="30" fillId="0" borderId="0" xfId="0" applyFont="1" applyAlignment="1" applyProtection="1">
      <alignment horizontal="center"/>
      <protection locked="0"/>
    </xf>
    <xf numFmtId="0" fontId="17" fillId="2" borderId="0" xfId="6" applyFill="1" applyProtection="1">
      <protection locked="0"/>
    </xf>
    <xf numFmtId="164" fontId="5" fillId="2" borderId="0" xfId="0" applyFont="1" applyFill="1" applyAlignment="1" applyProtection="1">
      <alignment horizontal="right"/>
      <protection locked="0"/>
    </xf>
    <xf numFmtId="164" fontId="5" fillId="2" borderId="0" xfId="0" applyFont="1" applyFill="1" applyAlignment="1">
      <alignment horizontal="right"/>
    </xf>
    <xf numFmtId="43" fontId="7" fillId="0" borderId="0" xfId="4" applyFont="1" applyBorder="1" applyAlignment="1" applyProtection="1">
      <alignment horizontal="center"/>
    </xf>
    <xf numFmtId="43" fontId="7" fillId="0" borderId="34" xfId="4" applyFont="1" applyFill="1" applyBorder="1" applyAlignment="1" applyProtection="1">
      <alignment horizontal="center"/>
    </xf>
    <xf numFmtId="164" fontId="12" fillId="0" borderId="0" xfId="0" applyFont="1"/>
    <xf numFmtId="43" fontId="7" fillId="0" borderId="0" xfId="4" applyFont="1" applyBorder="1" applyAlignment="1" applyProtection="1">
      <alignment horizontal="center"/>
      <protection locked="0"/>
    </xf>
    <xf numFmtId="44" fontId="5" fillId="0" borderId="42" xfId="1" applyFont="1" applyBorder="1" applyProtection="1"/>
    <xf numFmtId="44" fontId="5" fillId="0" borderId="41" xfId="1" applyFont="1" applyBorder="1" applyProtection="1"/>
    <xf numFmtId="44" fontId="5" fillId="0" borderId="43" xfId="1" applyFont="1" applyBorder="1" applyProtection="1"/>
    <xf numFmtId="44" fontId="5" fillId="0" borderId="45" xfId="1" applyFont="1" applyBorder="1" applyProtection="1"/>
    <xf numFmtId="43" fontId="5" fillId="2" borderId="45" xfId="4" applyFont="1" applyFill="1" applyBorder="1" applyProtection="1">
      <protection locked="0"/>
    </xf>
    <xf numFmtId="44" fontId="5" fillId="0" borderId="44" xfId="1" applyFont="1" applyBorder="1" applyProtection="1"/>
    <xf numFmtId="164" fontId="5" fillId="0" borderId="46" xfId="0" applyFont="1" applyBorder="1" applyAlignment="1">
      <alignment horizontal="center"/>
    </xf>
    <xf numFmtId="164" fontId="5" fillId="0" borderId="47" xfId="0" applyFont="1" applyBorder="1" applyAlignment="1">
      <alignment horizontal="centerContinuous"/>
    </xf>
    <xf numFmtId="164" fontId="5" fillId="0" borderId="10" xfId="0" applyFont="1" applyBorder="1"/>
    <xf numFmtId="43" fontId="5" fillId="2" borderId="48" xfId="4" applyFont="1" applyFill="1" applyBorder="1" applyProtection="1">
      <protection locked="0"/>
    </xf>
    <xf numFmtId="44" fontId="5" fillId="0" borderId="48" xfId="1" applyFont="1" applyBorder="1" applyProtection="1"/>
    <xf numFmtId="44" fontId="5" fillId="0" borderId="49" xfId="1" applyFont="1" applyBorder="1" applyProtection="1"/>
    <xf numFmtId="43" fontId="5" fillId="2" borderId="50" xfId="4" applyFont="1" applyFill="1" applyBorder="1" applyProtection="1">
      <protection locked="0"/>
    </xf>
    <xf numFmtId="43" fontId="5" fillId="2" borderId="5" xfId="4" applyFont="1" applyFill="1" applyBorder="1" applyProtection="1">
      <protection locked="0"/>
    </xf>
    <xf numFmtId="43" fontId="5" fillId="2" borderId="27" xfId="4" applyFont="1" applyFill="1" applyBorder="1" applyProtection="1">
      <protection locked="0"/>
    </xf>
    <xf numFmtId="43" fontId="5" fillId="2" borderId="53" xfId="4" applyFont="1" applyFill="1" applyBorder="1" applyProtection="1">
      <protection locked="0"/>
    </xf>
    <xf numFmtId="43" fontId="5" fillId="2" borderId="42" xfId="4" applyFont="1" applyFill="1" applyBorder="1" applyProtection="1">
      <protection locked="0"/>
    </xf>
    <xf numFmtId="43" fontId="5" fillId="2" borderId="41" xfId="4" applyFont="1" applyFill="1" applyBorder="1" applyProtection="1">
      <protection locked="0"/>
    </xf>
    <xf numFmtId="43" fontId="5" fillId="2" borderId="44" xfId="4" applyFont="1" applyFill="1" applyBorder="1" applyProtection="1">
      <protection locked="0"/>
    </xf>
    <xf numFmtId="44" fontId="5" fillId="0" borderId="54" xfId="1" applyFont="1" applyBorder="1" applyProtection="1"/>
    <xf numFmtId="43" fontId="5" fillId="2" borderId="51" xfId="4" applyFont="1" applyFill="1" applyBorder="1" applyProtection="1">
      <protection locked="0"/>
    </xf>
    <xf numFmtId="44" fontId="5" fillId="0" borderId="5" xfId="1" applyFont="1" applyBorder="1" applyProtection="1"/>
    <xf numFmtId="44" fontId="5" fillId="0" borderId="55" xfId="1" applyFont="1" applyBorder="1" applyProtection="1"/>
    <xf numFmtId="43" fontId="5" fillId="2" borderId="56" xfId="4" applyFont="1" applyFill="1" applyBorder="1" applyAlignment="1" applyProtection="1">
      <alignment horizontal="right"/>
      <protection locked="0"/>
    </xf>
    <xf numFmtId="43" fontId="5" fillId="2" borderId="52" xfId="4" applyFont="1" applyFill="1" applyBorder="1" applyProtection="1">
      <protection locked="0"/>
    </xf>
    <xf numFmtId="164" fontId="5" fillId="0" borderId="45" xfId="0" applyFont="1" applyBorder="1" applyAlignment="1">
      <alignment horizontal="center"/>
    </xf>
    <xf numFmtId="164" fontId="5" fillId="0" borderId="53" xfId="0" applyFont="1" applyBorder="1" applyAlignment="1">
      <alignment horizontal="center"/>
    </xf>
    <xf numFmtId="164" fontId="5" fillId="0" borderId="57" xfId="0" applyFont="1" applyBorder="1" applyAlignment="1">
      <alignment horizontal="center"/>
    </xf>
    <xf numFmtId="164" fontId="5" fillId="0" borderId="48" xfId="0" applyFont="1" applyBorder="1" applyAlignment="1">
      <alignment horizontal="center"/>
    </xf>
    <xf numFmtId="164" fontId="5" fillId="0" borderId="24" xfId="0" applyFont="1" applyBorder="1" applyAlignment="1">
      <alignment horizontal="center"/>
    </xf>
    <xf numFmtId="164" fontId="12" fillId="0" borderId="0" xfId="0" applyFont="1" applyAlignment="1">
      <alignment horizontal="right"/>
    </xf>
    <xf numFmtId="43" fontId="7" fillId="0" borderId="10" xfId="4" applyFont="1" applyBorder="1" applyAlignment="1" applyProtection="1">
      <alignment horizontal="center"/>
    </xf>
    <xf numFmtId="164" fontId="5" fillId="0" borderId="0" xfId="0" applyFont="1" applyAlignment="1" applyProtection="1">
      <alignment horizontal="left"/>
      <protection locked="0"/>
    </xf>
    <xf numFmtId="164" fontId="5" fillId="2" borderId="0" xfId="0" applyFont="1" applyFill="1" applyAlignment="1" applyProtection="1">
      <alignment horizontal="left"/>
      <protection locked="0"/>
    </xf>
    <xf numFmtId="164" fontId="5" fillId="2" borderId="0" xfId="0" applyFont="1" applyFill="1" applyProtection="1">
      <protection locked="0"/>
    </xf>
    <xf numFmtId="164" fontId="10" fillId="0" borderId="0" xfId="0" applyFont="1" applyAlignment="1" applyProtection="1">
      <alignment horizontal="left"/>
      <protection locked="0"/>
    </xf>
    <xf numFmtId="164" fontId="10" fillId="0" borderId="0" xfId="0" applyFont="1" applyProtection="1">
      <protection locked="0"/>
    </xf>
    <xf numFmtId="164" fontId="10" fillId="0" borderId="0" xfId="0" quotePrefix="1" applyFont="1" applyAlignment="1" applyProtection="1">
      <alignment horizontal="left"/>
      <protection locked="0"/>
    </xf>
    <xf numFmtId="164" fontId="5" fillId="0" borderId="0" xfId="0" quotePrefix="1" applyFont="1" applyAlignment="1" applyProtection="1">
      <alignment horizontal="left"/>
      <protection locked="0"/>
    </xf>
    <xf numFmtId="164" fontId="19" fillId="2" borderId="0" xfId="0" applyFont="1" applyFill="1" applyAlignment="1" applyProtection="1">
      <alignment horizontal="left"/>
      <protection locked="0"/>
    </xf>
    <xf numFmtId="43" fontId="5" fillId="0" borderId="5" xfId="4" applyFont="1" applyFill="1" applyBorder="1" applyAlignment="1" applyProtection="1">
      <alignment horizontal="right"/>
    </xf>
    <xf numFmtId="164" fontId="14" fillId="3" borderId="0" xfId="0" applyFont="1" applyFill="1" applyProtection="1">
      <protection locked="0"/>
    </xf>
    <xf numFmtId="164" fontId="5" fillId="3" borderId="0" xfId="0" applyFont="1" applyFill="1" applyProtection="1">
      <protection locked="0"/>
    </xf>
    <xf numFmtId="164" fontId="5" fillId="3" borderId="0" xfId="0" applyFont="1" applyFill="1"/>
    <xf numFmtId="164" fontId="12" fillId="3" borderId="0" xfId="0" applyFont="1" applyFill="1" applyAlignment="1" applyProtection="1">
      <alignment horizontal="left"/>
      <protection locked="0"/>
    </xf>
    <xf numFmtId="164" fontId="7" fillId="3" borderId="0" xfId="0" applyFont="1" applyFill="1" applyAlignment="1" applyProtection="1">
      <alignment horizontal="right"/>
      <protection locked="0"/>
    </xf>
    <xf numFmtId="166" fontId="0" fillId="0" borderId="11" xfId="0" applyNumberFormat="1" applyBorder="1" applyAlignment="1">
      <alignment wrapText="1"/>
    </xf>
    <xf numFmtId="43" fontId="5" fillId="0" borderId="0" xfId="4" applyFont="1" applyFill="1" applyBorder="1" applyProtection="1">
      <protection locked="0"/>
    </xf>
    <xf numFmtId="164" fontId="1" fillId="0" borderId="0" xfId="0" applyFont="1" applyAlignment="1" applyProtection="1">
      <alignment horizontal="center"/>
      <protection locked="0"/>
    </xf>
    <xf numFmtId="164" fontId="1" fillId="2" borderId="59" xfId="0" applyFont="1" applyFill="1" applyBorder="1" applyAlignment="1" applyProtection="1">
      <alignment horizontal="center"/>
      <protection locked="0"/>
    </xf>
    <xf numFmtId="164" fontId="1" fillId="2" borderId="60" xfId="0" applyFont="1" applyFill="1" applyBorder="1" applyAlignment="1" applyProtection="1">
      <alignment horizontal="center"/>
      <protection locked="0"/>
    </xf>
    <xf numFmtId="164" fontId="1" fillId="2" borderId="58" xfId="0" applyFont="1" applyFill="1" applyBorder="1" applyProtection="1">
      <protection locked="0"/>
    </xf>
    <xf numFmtId="164" fontId="1" fillId="2" borderId="59" xfId="0" applyFont="1" applyFill="1" applyBorder="1" applyProtection="1">
      <protection locked="0"/>
    </xf>
    <xf numFmtId="164" fontId="1" fillId="2" borderId="60" xfId="0" applyFont="1" applyFill="1" applyBorder="1" applyProtection="1">
      <protection locked="0"/>
    </xf>
    <xf numFmtId="166" fontId="5" fillId="2" borderId="11" xfId="0" applyNumberFormat="1" applyFont="1" applyFill="1" applyBorder="1" applyAlignment="1">
      <alignment wrapText="1"/>
    </xf>
    <xf numFmtId="43" fontId="5" fillId="0" borderId="0" xfId="4" applyFont="1" applyFill="1" applyBorder="1" applyAlignment="1" applyProtection="1">
      <alignment horizontal="right"/>
      <protection locked="0"/>
    </xf>
    <xf numFmtId="49" fontId="5" fillId="2" borderId="0" xfId="0" applyNumberFormat="1" applyFont="1" applyFill="1" applyAlignment="1" applyProtection="1">
      <alignment horizontal="center"/>
      <protection locked="0"/>
    </xf>
    <xf numFmtId="164" fontId="19" fillId="0" borderId="0" xfId="0" applyFont="1"/>
    <xf numFmtId="164" fontId="35" fillId="0" borderId="0" xfId="0" applyFont="1" applyProtection="1">
      <protection locked="0"/>
    </xf>
    <xf numFmtId="166" fontId="5" fillId="0" borderId="0" xfId="0" applyNumberFormat="1" applyFont="1"/>
    <xf numFmtId="164" fontId="5" fillId="0" borderId="0" xfId="0" applyFont="1" applyAlignment="1">
      <alignment vertical="top" wrapText="1"/>
    </xf>
    <xf numFmtId="164" fontId="26" fillId="0" borderId="0" xfId="0" applyFont="1" applyAlignment="1" applyProtection="1">
      <alignment horizontal="center"/>
      <protection locked="0"/>
    </xf>
    <xf numFmtId="164" fontId="24" fillId="2" borderId="0" xfId="0" applyFont="1" applyFill="1" applyAlignment="1" applyProtection="1">
      <alignment horizontal="center"/>
      <protection locked="0"/>
    </xf>
    <xf numFmtId="164" fontId="25" fillId="2" borderId="0" xfId="0" applyFont="1" applyFill="1" applyAlignment="1" applyProtection="1">
      <alignment horizontal="center"/>
      <protection locked="0"/>
    </xf>
    <xf numFmtId="164" fontId="33" fillId="0" borderId="0" xfId="0" applyFont="1" applyAlignment="1">
      <alignment horizontal="center"/>
    </xf>
    <xf numFmtId="164" fontId="34" fillId="0" borderId="0" xfId="0" applyFont="1" applyAlignment="1">
      <alignment horizontal="center"/>
    </xf>
    <xf numFmtId="164" fontId="31" fillId="0" borderId="0" xfId="0" applyFont="1" applyAlignment="1" applyProtection="1">
      <alignment horizontal="center"/>
      <protection locked="0"/>
    </xf>
    <xf numFmtId="164" fontId="32" fillId="0" borderId="0" xfId="0" applyFont="1" applyAlignment="1" applyProtection="1">
      <alignment horizontal="center"/>
      <protection locked="0"/>
    </xf>
    <xf numFmtId="164" fontId="19" fillId="0" borderId="0" xfId="0" applyFont="1" applyAlignment="1" applyProtection="1">
      <alignment horizontal="center"/>
      <protection locked="0"/>
    </xf>
    <xf numFmtId="164" fontId="12" fillId="0" borderId="0" xfId="0" applyFont="1" applyAlignment="1">
      <alignment horizontal="center"/>
    </xf>
    <xf numFmtId="164" fontId="8" fillId="0" borderId="0" xfId="0" applyFont="1" applyAlignment="1">
      <alignment horizontal="center"/>
    </xf>
    <xf numFmtId="164" fontId="11" fillId="0" borderId="0" xfId="0" applyFont="1" applyAlignment="1">
      <alignment horizontal="center"/>
    </xf>
    <xf numFmtId="164" fontId="6" fillId="2" borderId="0" xfId="0" applyFont="1" applyFill="1" applyAlignment="1" applyProtection="1">
      <alignment wrapText="1"/>
      <protection locked="0"/>
    </xf>
    <xf numFmtId="164" fontId="0" fillId="2" borderId="0" xfId="0" applyFill="1" applyAlignment="1" applyProtection="1">
      <alignment wrapText="1"/>
      <protection locked="0"/>
    </xf>
    <xf numFmtId="164" fontId="27" fillId="0" borderId="0" xfId="0" applyFont="1" applyAlignment="1">
      <alignment horizontal="center"/>
    </xf>
    <xf numFmtId="164" fontId="28" fillId="0" borderId="0" xfId="0" applyFont="1" applyAlignment="1">
      <alignment horizontal="center"/>
    </xf>
    <xf numFmtId="0" fontId="18" fillId="0" borderId="0" xfId="6" applyFont="1" applyAlignment="1" applyProtection="1">
      <alignment horizontal="center"/>
      <protection locked="0"/>
    </xf>
    <xf numFmtId="164" fontId="5" fillId="0" borderId="0" xfId="0" applyFont="1" applyAlignment="1">
      <alignment wrapText="1"/>
    </xf>
    <xf numFmtId="164" fontId="12" fillId="0" borderId="0" xfId="0" applyFont="1" applyAlignment="1" applyProtection="1">
      <alignment horizontal="center"/>
      <protection locked="0"/>
    </xf>
    <xf numFmtId="164" fontId="13" fillId="0" borderId="0" xfId="0" applyFont="1" applyAlignment="1" applyProtection="1">
      <alignment horizontal="center"/>
      <protection locked="0"/>
    </xf>
    <xf numFmtId="164" fontId="5" fillId="0" borderId="0" xfId="0" applyFont="1" applyAlignment="1">
      <alignment horizontal="left" wrapText="1"/>
    </xf>
    <xf numFmtId="164" fontId="0" fillId="0" borderId="0" xfId="0" applyAlignment="1">
      <alignment wrapText="1"/>
    </xf>
    <xf numFmtId="164" fontId="10" fillId="0" borderId="0" xfId="0" applyFont="1" applyAlignment="1">
      <alignment horizontal="center"/>
    </xf>
    <xf numFmtId="164" fontId="19" fillId="0" borderId="0" xfId="0" applyFont="1" applyAlignment="1">
      <alignment horizontal="center"/>
    </xf>
    <xf numFmtId="164" fontId="7" fillId="3" borderId="0" xfId="0" applyFont="1" applyFill="1" applyAlignment="1" applyProtection="1">
      <alignment horizontal="center"/>
      <protection locked="0"/>
    </xf>
    <xf numFmtId="164" fontId="0" fillId="3" borderId="0" xfId="0" applyFill="1" applyAlignment="1" applyProtection="1">
      <alignment horizontal="center"/>
      <protection locked="0"/>
    </xf>
  </cellXfs>
  <cellStyles count="8">
    <cellStyle name="Comma" xfId="4" builtinId="3"/>
    <cellStyle name="Currency" xfId="1" builtinId="4"/>
    <cellStyle name="F2 - Style1" xfId="2" xr:uid="{00000000-0005-0000-0000-000001000000}"/>
    <cellStyle name="F5 - Style2" xfId="3" xr:uid="{00000000-0005-0000-0000-000002000000}"/>
    <cellStyle name="Hyperlink" xfId="7" builtinId="8"/>
    <cellStyle name="Normal" xfId="0" builtinId="0"/>
    <cellStyle name="Normal 10" xfId="6" xr:uid="{43E963D7-7B7E-4493-B489-DBF0A0760573}"/>
    <cellStyle name="Percent" xfId="5" builtinId="5"/>
  </cellStyles>
  <dxfs count="237">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customXml" Target="../customXml/item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ustomXml" Target="../customXml/item2.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600" b="1">
                <a:solidFill>
                  <a:sysClr val="windowText" lastClr="000000"/>
                </a:solidFill>
                <a:latin typeface="Arial" panose="020B0604020202020204" pitchFamily="34" charset="0"/>
                <a:cs typeface="Arial" panose="020B0604020202020204" pitchFamily="34" charset="0"/>
              </a:rPr>
              <a:t>General</a:t>
            </a:r>
            <a:r>
              <a:rPr lang="en-US" sz="1600" b="1" baseline="0">
                <a:solidFill>
                  <a:sysClr val="windowText" lastClr="000000"/>
                </a:solidFill>
                <a:latin typeface="Arial" panose="020B0604020202020204" pitchFamily="34" charset="0"/>
                <a:cs typeface="Arial" panose="020B0604020202020204" pitchFamily="34" charset="0"/>
              </a:rPr>
              <a:t> Fund Appropriation Allocation</a:t>
            </a:r>
            <a:endParaRPr lang="en-US" sz="16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3675004719748614E-2"/>
          <c:y val="0.27536853393917565"/>
          <c:w val="0.47113961841562296"/>
          <c:h val="0.60640486351077216"/>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954C-4814-AF42-03D8FA642A3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954C-4814-AF42-03D8FA642A3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954C-4814-AF42-03D8FA642A3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954C-4814-AF42-03D8FA642A3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954C-4814-AF42-03D8FA642A37}"/>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954C-4814-AF42-03D8FA642A37}"/>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954C-4814-AF42-03D8FA642A37}"/>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954C-4814-AF42-03D8FA642A37}"/>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954C-4814-AF42-03D8FA642A37}"/>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954C-4814-AF42-03D8FA642A37}"/>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954C-4814-AF42-03D8FA642A37}"/>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954C-4814-AF42-03D8FA642A37}"/>
              </c:ext>
            </c:extLst>
          </c:dPt>
          <c:cat>
            <c:strRef>
              <c:f>'Budget Charts'!$K$26:$K$37</c:f>
              <c:strCache>
                <c:ptCount val="8"/>
                <c:pt idx="0">
                  <c:v>  94.88%      General Government</c:v>
                </c:pt>
                <c:pt idx="1">
                  <c:v>  5.12%      Public Safety</c:v>
                </c:pt>
                <c:pt idx="2">
                  <c:v>  0.00%      Public Works</c:v>
                </c:pt>
                <c:pt idx="3">
                  <c:v>  0.00%      Culture and Recreation</c:v>
                </c:pt>
                <c:pt idx="4">
                  <c:v>  0.00%      Debt Service</c:v>
                </c:pt>
                <c:pt idx="5">
                  <c:v>  0.00%      Conservation of Nat. Resources</c:v>
                </c:pt>
                <c:pt idx="6">
                  <c:v>  0.00%      Economic Development</c:v>
                </c:pt>
                <c:pt idx="7">
                  <c:v>  0.00%      Miscellaneous</c:v>
                </c:pt>
              </c:strCache>
            </c:strRef>
          </c:cat>
          <c:val>
            <c:numRef>
              <c:f>'Budget Charts'!$L$26:$L$37</c:f>
              <c:numCache>
                <c:formatCode>0.00%</c:formatCode>
                <c:ptCount val="8"/>
                <c:pt idx="0">
                  <c:v>0.94881688515129026</c:v>
                </c:pt>
                <c:pt idx="1">
                  <c:v>5.1183114848709702E-2</c:v>
                </c:pt>
                <c:pt idx="2">
                  <c:v>0</c:v>
                </c:pt>
                <c:pt idx="3">
                  <c:v>0</c:v>
                </c:pt>
                <c:pt idx="4">
                  <c:v>0</c:v>
                </c:pt>
                <c:pt idx="5">
                  <c:v>0</c:v>
                </c:pt>
                <c:pt idx="6">
                  <c:v>0</c:v>
                </c:pt>
                <c:pt idx="7">
                  <c:v>0</c:v>
                </c:pt>
              </c:numCache>
            </c:numRef>
          </c:val>
          <c:extLst>
            <c:ext xmlns:c16="http://schemas.microsoft.com/office/drawing/2014/chart" uri="{C3380CC4-5D6E-409C-BE32-E72D297353CC}">
              <c16:uniqueId val="{00000018-954C-4814-AF42-03D8FA642A37}"/>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48903476141458918"/>
          <c:y val="0.20808547865416097"/>
          <c:w val="0.49805159964736612"/>
          <c:h val="0.6657962766366351"/>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204786</xdr:colOff>
      <xdr:row>0</xdr:row>
      <xdr:rowOff>0</xdr:rowOff>
    </xdr:from>
    <xdr:to>
      <xdr:col>5</xdr:col>
      <xdr:colOff>695325</xdr:colOff>
      <xdr:row>21</xdr:row>
      <xdr:rowOff>66674</xdr:rowOff>
    </xdr:to>
    <xdr:graphicFrame macro="">
      <xdr:nvGraphicFramePr>
        <xdr:cNvPr id="17" name="Chart 16">
          <a:extLst>
            <a:ext uri="{FF2B5EF4-FFF2-40B4-BE49-F238E27FC236}">
              <a16:creationId xmlns:a16="http://schemas.microsoft.com/office/drawing/2014/main" id="{500D153F-1256-44C6-A228-C96658853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44.bin"/><Relationship Id="rId1" Type="http://schemas.openxmlformats.org/officeDocument/2006/relationships/hyperlink" Target="https://www.legis.nd.gov/constit/a10.pdf" TargetMode="External"/><Relationship Id="rId4" Type="http://schemas.openxmlformats.org/officeDocument/2006/relationships/comments" Target="../comments33.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46.bin"/><Relationship Id="rId1" Type="http://schemas.openxmlformats.org/officeDocument/2006/relationships/hyperlink" Target="https://www.legis.nd.gov/constit/a10.pdf" TargetMode="External"/><Relationship Id="rId4" Type="http://schemas.openxmlformats.org/officeDocument/2006/relationships/comments" Target="../comments35.xml"/></Relationships>
</file>

<file path=xl/worksheets/_rels/sheet4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48.bin"/><Relationship Id="rId1" Type="http://schemas.openxmlformats.org/officeDocument/2006/relationships/hyperlink" Target="https://www.legis.nd.gov/constit/a10.pdf" TargetMode="External"/><Relationship Id="rId4" Type="http://schemas.openxmlformats.org/officeDocument/2006/relationships/comments" Target="../comments37.xml"/></Relationships>
</file>

<file path=xl/worksheets/_rels/sheet4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50.bin"/><Relationship Id="rId1" Type="http://schemas.openxmlformats.org/officeDocument/2006/relationships/hyperlink" Target="https://www.legis.nd.gov/constit/a10.pdf" TargetMode="External"/><Relationship Id="rId4" Type="http://schemas.openxmlformats.org/officeDocument/2006/relationships/comments" Target="../comments39.xml"/></Relationships>
</file>

<file path=xl/worksheets/_rels/sheet5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52.bin"/><Relationship Id="rId1" Type="http://schemas.openxmlformats.org/officeDocument/2006/relationships/hyperlink" Target="https://www.legis.nd.gov/constit/a10.pdf" TargetMode="External"/><Relationship Id="rId4" Type="http://schemas.openxmlformats.org/officeDocument/2006/relationships/comments" Target="../comments41.xml"/></Relationships>
</file>

<file path=xl/worksheets/_rels/sheet53.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printerSettings" Target="../printerSettings/printerSettings54.bin"/><Relationship Id="rId1" Type="http://schemas.openxmlformats.org/officeDocument/2006/relationships/hyperlink" Target="https://www.legis.nd.gov/constit/a10.pdf" TargetMode="External"/><Relationship Id="rId4" Type="http://schemas.openxmlformats.org/officeDocument/2006/relationships/comments" Target="../comments43.xml"/></Relationships>
</file>

<file path=xl/worksheets/_rels/sheet5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printerSettings" Target="../printerSettings/printerSettings56.bin"/><Relationship Id="rId1" Type="http://schemas.openxmlformats.org/officeDocument/2006/relationships/hyperlink" Target="https://www.legis.nd.gov/constit/a10.pdf" TargetMode="External"/><Relationship Id="rId4" Type="http://schemas.openxmlformats.org/officeDocument/2006/relationships/comments" Target="../comments45.xml"/></Relationships>
</file>

<file path=xl/worksheets/_rels/sheet57.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printerSettings" Target="../printerSettings/printerSettings58.bin"/><Relationship Id="rId1" Type="http://schemas.openxmlformats.org/officeDocument/2006/relationships/hyperlink" Target="https://www.legis.nd.gov/constit/a10.pdf" TargetMode="External"/><Relationship Id="rId4" Type="http://schemas.openxmlformats.org/officeDocument/2006/relationships/comments" Target="../comments47.xml"/></Relationships>
</file>

<file path=xl/worksheets/_rels/sheet59.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printerSettings" Target="../printerSettings/printerSettings60.bin"/><Relationship Id="rId1" Type="http://schemas.openxmlformats.org/officeDocument/2006/relationships/hyperlink" Target="https://www.legis.nd.gov/constit/a10.pdf" TargetMode="External"/><Relationship Id="rId4" Type="http://schemas.openxmlformats.org/officeDocument/2006/relationships/comments" Target="../comments49.xml"/></Relationships>
</file>

<file path=xl/worksheets/_rels/sheet61.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printerSettings" Target="../printerSettings/printerSettings62.bin"/><Relationship Id="rId1" Type="http://schemas.openxmlformats.org/officeDocument/2006/relationships/hyperlink" Target="https://www.legis.nd.gov/constit/a10.pdf" TargetMode="External"/><Relationship Id="rId4" Type="http://schemas.openxmlformats.org/officeDocument/2006/relationships/comments" Target="../comments51.xml"/></Relationships>
</file>

<file path=xl/worksheets/_rels/sheet63.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55.xml"/><Relationship Id="rId2" Type="http://schemas.openxmlformats.org/officeDocument/2006/relationships/vmlDrawing" Target="../drawings/vmlDrawing55.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56.xml"/><Relationship Id="rId2" Type="http://schemas.openxmlformats.org/officeDocument/2006/relationships/vmlDrawing" Target="../drawings/vmlDrawing56.v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57.xml"/><Relationship Id="rId2" Type="http://schemas.openxmlformats.org/officeDocument/2006/relationships/vmlDrawing" Target="../drawings/vmlDrawing57.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62.xml"/><Relationship Id="rId2" Type="http://schemas.openxmlformats.org/officeDocument/2006/relationships/vmlDrawing" Target="../drawings/vmlDrawing62.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63.xml"/><Relationship Id="rId2" Type="http://schemas.openxmlformats.org/officeDocument/2006/relationships/vmlDrawing" Target="../drawings/vmlDrawing63.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64.xml"/><Relationship Id="rId2" Type="http://schemas.openxmlformats.org/officeDocument/2006/relationships/vmlDrawing" Target="../drawings/vmlDrawing64.v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66.xml"/><Relationship Id="rId2" Type="http://schemas.openxmlformats.org/officeDocument/2006/relationships/vmlDrawing" Target="../drawings/vmlDrawing66.v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68.xml"/><Relationship Id="rId2" Type="http://schemas.openxmlformats.org/officeDocument/2006/relationships/vmlDrawing" Target="../drawings/vmlDrawing68.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71.xml"/><Relationship Id="rId2" Type="http://schemas.openxmlformats.org/officeDocument/2006/relationships/vmlDrawing" Target="../drawings/vmlDrawing71.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C2BD-F9BA-4C4F-A15C-229BB8586C81}">
  <sheetPr>
    <pageSetUpPr fitToPage="1"/>
  </sheetPr>
  <dimension ref="A1:J72"/>
  <sheetViews>
    <sheetView showGridLines="0" zoomScale="85" zoomScaleNormal="85" workbookViewId="0">
      <selection activeCell="D27" sqref="A20:J27"/>
    </sheetView>
  </sheetViews>
  <sheetFormatPr defaultRowHeight="15.75" x14ac:dyDescent="0.25"/>
  <cols>
    <col min="10" max="10" width="10.44140625" customWidth="1"/>
  </cols>
  <sheetData>
    <row r="1" spans="1:10" x14ac:dyDescent="0.25">
      <c r="J1" s="10"/>
    </row>
    <row r="2" spans="1:10" x14ac:dyDescent="0.25">
      <c r="A2" s="16" t="s">
        <v>126</v>
      </c>
      <c r="B2" s="10"/>
      <c r="C2" s="10"/>
      <c r="D2" s="10"/>
      <c r="E2" s="10"/>
      <c r="F2" s="10"/>
      <c r="G2" s="10"/>
      <c r="H2" s="10"/>
      <c r="I2" s="10"/>
      <c r="J2" s="10"/>
    </row>
    <row r="3" spans="1:10" x14ac:dyDescent="0.25">
      <c r="A3" s="10"/>
      <c r="B3" s="10"/>
      <c r="C3" s="10"/>
      <c r="D3" s="10"/>
      <c r="E3" s="10"/>
      <c r="F3" s="10"/>
      <c r="G3" s="10"/>
      <c r="H3" s="10"/>
      <c r="I3" s="10"/>
      <c r="J3" s="10"/>
    </row>
    <row r="4" spans="1:10" x14ac:dyDescent="0.25">
      <c r="A4" s="248" t="s">
        <v>274</v>
      </c>
      <c r="B4" s="248"/>
      <c r="C4" s="248"/>
      <c r="D4" s="248"/>
      <c r="E4" s="248"/>
      <c r="F4" s="248"/>
      <c r="G4" s="248"/>
      <c r="H4" s="248"/>
      <c r="I4" s="248"/>
      <c r="J4" s="248"/>
    </row>
    <row r="5" spans="1:10" ht="24" customHeight="1" x14ac:dyDescent="0.25">
      <c r="A5" s="248"/>
      <c r="B5" s="248"/>
      <c r="C5" s="248"/>
      <c r="D5" s="248"/>
      <c r="E5" s="248"/>
      <c r="F5" s="248"/>
      <c r="G5" s="248"/>
      <c r="H5" s="248"/>
      <c r="I5" s="248"/>
      <c r="J5" s="248"/>
    </row>
    <row r="6" spans="1:10" ht="18" customHeight="1" x14ac:dyDescent="0.25">
      <c r="A6" s="248"/>
      <c r="B6" s="248"/>
      <c r="C6" s="248"/>
      <c r="D6" s="248"/>
      <c r="E6" s="248"/>
      <c r="F6" s="248"/>
      <c r="G6" s="248"/>
      <c r="H6" s="248"/>
      <c r="I6" s="248"/>
      <c r="J6" s="248"/>
    </row>
    <row r="7" spans="1:10" x14ac:dyDescent="0.25">
      <c r="A7" s="248"/>
      <c r="B7" s="248"/>
      <c r="C7" s="248"/>
      <c r="D7" s="248"/>
      <c r="E7" s="248"/>
      <c r="F7" s="248"/>
      <c r="G7" s="248"/>
      <c r="H7" s="248"/>
      <c r="I7" s="248"/>
      <c r="J7" s="248"/>
    </row>
    <row r="8" spans="1:10" x14ac:dyDescent="0.25">
      <c r="A8" s="248"/>
      <c r="B8" s="248"/>
      <c r="C8" s="248"/>
      <c r="D8" s="248"/>
      <c r="E8" s="248"/>
      <c r="F8" s="248"/>
      <c r="G8" s="248"/>
      <c r="H8" s="248"/>
      <c r="I8" s="248"/>
      <c r="J8" s="248"/>
    </row>
    <row r="9" spans="1:10" x14ac:dyDescent="0.25">
      <c r="A9" s="248"/>
      <c r="B9" s="248"/>
      <c r="C9" s="248"/>
      <c r="D9" s="248"/>
      <c r="E9" s="248"/>
      <c r="F9" s="248"/>
      <c r="G9" s="248"/>
      <c r="H9" s="248"/>
      <c r="I9" s="248"/>
      <c r="J9" s="248"/>
    </row>
    <row r="10" spans="1:10" ht="285.75" customHeight="1" x14ac:dyDescent="0.25">
      <c r="A10" s="248"/>
      <c r="B10" s="248"/>
      <c r="C10" s="248"/>
      <c r="D10" s="248"/>
      <c r="E10" s="248"/>
      <c r="F10" s="248"/>
      <c r="G10" s="248"/>
      <c r="H10" s="248"/>
      <c r="I10" s="248"/>
      <c r="J10" s="248"/>
    </row>
    <row r="11" spans="1:10" x14ac:dyDescent="0.25">
      <c r="A11" s="130"/>
      <c r="B11" s="130"/>
      <c r="C11" s="130"/>
      <c r="D11" s="130"/>
      <c r="E11" s="130"/>
      <c r="F11" s="130"/>
      <c r="G11" s="130"/>
      <c r="H11" s="130"/>
      <c r="I11" s="130"/>
      <c r="J11" s="130"/>
    </row>
    <row r="12" spans="1:10" x14ac:dyDescent="0.25">
      <c r="A12" s="248" t="s">
        <v>273</v>
      </c>
      <c r="B12" s="248"/>
      <c r="C12" s="248"/>
      <c r="D12" s="248"/>
      <c r="E12" s="248"/>
      <c r="F12" s="248"/>
      <c r="G12" s="248"/>
      <c r="H12" s="248"/>
      <c r="I12" s="248"/>
      <c r="J12" s="248"/>
    </row>
    <row r="13" spans="1:10" ht="24" customHeight="1" x14ac:dyDescent="0.25">
      <c r="A13" s="248"/>
      <c r="B13" s="248"/>
      <c r="C13" s="248"/>
      <c r="D13" s="248"/>
      <c r="E13" s="248"/>
      <c r="F13" s="248"/>
      <c r="G13" s="248"/>
      <c r="H13" s="248"/>
      <c r="I13" s="248"/>
      <c r="J13" s="248"/>
    </row>
    <row r="14" spans="1:10" ht="18" customHeight="1" x14ac:dyDescent="0.25">
      <c r="A14" s="248"/>
      <c r="B14" s="248"/>
      <c r="C14" s="248"/>
      <c r="D14" s="248"/>
      <c r="E14" s="248"/>
      <c r="F14" s="248"/>
      <c r="G14" s="248"/>
      <c r="H14" s="248"/>
      <c r="I14" s="248"/>
      <c r="J14" s="248"/>
    </row>
    <row r="15" spans="1:10" x14ac:dyDescent="0.25">
      <c r="A15" s="248"/>
      <c r="B15" s="248"/>
      <c r="C15" s="248"/>
      <c r="D15" s="248"/>
      <c r="E15" s="248"/>
      <c r="F15" s="248"/>
      <c r="G15" s="248"/>
      <c r="H15" s="248"/>
      <c r="I15" s="248"/>
      <c r="J15" s="248"/>
    </row>
    <row r="16" spans="1:10" x14ac:dyDescent="0.25">
      <c r="A16" s="248"/>
      <c r="B16" s="248"/>
      <c r="C16" s="248"/>
      <c r="D16" s="248"/>
      <c r="E16" s="248"/>
      <c r="F16" s="248"/>
      <c r="G16" s="248"/>
      <c r="H16" s="248"/>
      <c r="I16" s="248"/>
      <c r="J16" s="248"/>
    </row>
    <row r="17" spans="1:10" x14ac:dyDescent="0.25">
      <c r="A17" s="248"/>
      <c r="B17" s="248"/>
      <c r="C17" s="248"/>
      <c r="D17" s="248"/>
      <c r="E17" s="248"/>
      <c r="F17" s="248"/>
      <c r="G17" s="248"/>
      <c r="H17" s="248"/>
      <c r="I17" s="248"/>
      <c r="J17" s="248"/>
    </row>
    <row r="18" spans="1:10" ht="135" customHeight="1" x14ac:dyDescent="0.25">
      <c r="A18" s="248"/>
      <c r="B18" s="248"/>
      <c r="C18" s="248"/>
      <c r="D18" s="248"/>
      <c r="E18" s="248"/>
      <c r="F18" s="248"/>
      <c r="G18" s="248"/>
      <c r="H18" s="248"/>
      <c r="I18" s="248"/>
      <c r="J18" s="248"/>
    </row>
    <row r="19" spans="1:10" x14ac:dyDescent="0.25">
      <c r="A19" s="10"/>
      <c r="B19" s="10"/>
      <c r="C19" s="10"/>
      <c r="D19" s="10"/>
      <c r="E19" s="10"/>
      <c r="F19" s="10"/>
      <c r="G19" s="10"/>
      <c r="H19" s="10"/>
      <c r="I19" s="10"/>
      <c r="J19" s="10"/>
    </row>
    <row r="20" spans="1:10" x14ac:dyDescent="0.25">
      <c r="A20" s="248" t="s">
        <v>275</v>
      </c>
      <c r="B20" s="248"/>
      <c r="C20" s="248"/>
      <c r="D20" s="248"/>
      <c r="E20" s="248"/>
      <c r="F20" s="248"/>
      <c r="G20" s="248"/>
      <c r="H20" s="248"/>
      <c r="I20" s="248"/>
      <c r="J20" s="248"/>
    </row>
    <row r="21" spans="1:10" ht="24" customHeight="1" x14ac:dyDescent="0.25">
      <c r="A21" s="248"/>
      <c r="B21" s="248"/>
      <c r="C21" s="248"/>
      <c r="D21" s="248"/>
      <c r="E21" s="248"/>
      <c r="F21" s="248"/>
      <c r="G21" s="248"/>
      <c r="H21" s="248"/>
      <c r="I21" s="248"/>
      <c r="J21" s="248"/>
    </row>
    <row r="22" spans="1:10" ht="18" customHeight="1" x14ac:dyDescent="0.25">
      <c r="A22" s="248"/>
      <c r="B22" s="248"/>
      <c r="C22" s="248"/>
      <c r="D22" s="248"/>
      <c r="E22" s="248"/>
      <c r="F22" s="248"/>
      <c r="G22" s="248"/>
      <c r="H22" s="248"/>
      <c r="I22" s="248"/>
      <c r="J22" s="248"/>
    </row>
    <row r="23" spans="1:10" x14ac:dyDescent="0.25">
      <c r="A23" s="248"/>
      <c r="B23" s="248"/>
      <c r="C23" s="248"/>
      <c r="D23" s="248"/>
      <c r="E23" s="248"/>
      <c r="F23" s="248"/>
      <c r="G23" s="248"/>
      <c r="H23" s="248"/>
      <c r="I23" s="248"/>
      <c r="J23" s="248"/>
    </row>
    <row r="24" spans="1:10" x14ac:dyDescent="0.25">
      <c r="A24" s="248"/>
      <c r="B24" s="248"/>
      <c r="C24" s="248"/>
      <c r="D24" s="248"/>
      <c r="E24" s="248"/>
      <c r="F24" s="248"/>
      <c r="G24" s="248"/>
      <c r="H24" s="248"/>
      <c r="I24" s="248"/>
      <c r="J24" s="248"/>
    </row>
    <row r="25" spans="1:10" x14ac:dyDescent="0.25">
      <c r="A25" s="248"/>
      <c r="B25" s="248"/>
      <c r="C25" s="248"/>
      <c r="D25" s="248"/>
      <c r="E25" s="248"/>
      <c r="F25" s="248"/>
      <c r="G25" s="248"/>
      <c r="H25" s="248"/>
      <c r="I25" s="248"/>
      <c r="J25" s="248"/>
    </row>
    <row r="26" spans="1:10" ht="168.75" customHeight="1" x14ac:dyDescent="0.25">
      <c r="A26" s="248"/>
      <c r="B26" s="248"/>
      <c r="C26" s="248"/>
      <c r="D26" s="248"/>
      <c r="E26" s="248"/>
      <c r="F26" s="248"/>
      <c r="G26" s="248"/>
      <c r="H26" s="248"/>
      <c r="I26" s="248"/>
      <c r="J26" s="248"/>
    </row>
    <row r="27" spans="1:10" ht="18.75" customHeight="1" x14ac:dyDescent="0.25">
      <c r="A27" s="130"/>
      <c r="B27" s="130"/>
      <c r="C27" s="130"/>
      <c r="D27" s="130"/>
      <c r="E27" s="130"/>
      <c r="F27" s="130"/>
      <c r="G27" s="130"/>
      <c r="H27" s="130"/>
      <c r="I27" s="130"/>
      <c r="J27" s="130"/>
    </row>
    <row r="28" spans="1:10" x14ac:dyDescent="0.25">
      <c r="A28" s="248" t="s">
        <v>276</v>
      </c>
      <c r="B28" s="248"/>
      <c r="C28" s="248"/>
      <c r="D28" s="248"/>
      <c r="E28" s="248"/>
      <c r="F28" s="248"/>
      <c r="G28" s="248"/>
      <c r="H28" s="248"/>
      <c r="I28" s="248"/>
      <c r="J28" s="248"/>
    </row>
    <row r="29" spans="1:10" ht="24" customHeight="1" x14ac:dyDescent="0.25">
      <c r="A29" s="248"/>
      <c r="B29" s="248"/>
      <c r="C29" s="248"/>
      <c r="D29" s="248"/>
      <c r="E29" s="248"/>
      <c r="F29" s="248"/>
      <c r="G29" s="248"/>
      <c r="H29" s="248"/>
      <c r="I29" s="248"/>
      <c r="J29" s="248"/>
    </row>
    <row r="30" spans="1:10" ht="18" customHeight="1" x14ac:dyDescent="0.25">
      <c r="A30" s="248"/>
      <c r="B30" s="248"/>
      <c r="C30" s="248"/>
      <c r="D30" s="248"/>
      <c r="E30" s="248"/>
      <c r="F30" s="248"/>
      <c r="G30" s="248"/>
      <c r="H30" s="248"/>
      <c r="I30" s="248"/>
      <c r="J30" s="248"/>
    </row>
    <row r="31" spans="1:10" x14ac:dyDescent="0.25">
      <c r="A31" s="248"/>
      <c r="B31" s="248"/>
      <c r="C31" s="248"/>
      <c r="D31" s="248"/>
      <c r="E31" s="248"/>
      <c r="F31" s="248"/>
      <c r="G31" s="248"/>
      <c r="H31" s="248"/>
      <c r="I31" s="248"/>
      <c r="J31" s="248"/>
    </row>
    <row r="32" spans="1:10" x14ac:dyDescent="0.25">
      <c r="A32" s="248"/>
      <c r="B32" s="248"/>
      <c r="C32" s="248"/>
      <c r="D32" s="248"/>
      <c r="E32" s="248"/>
      <c r="F32" s="248"/>
      <c r="G32" s="248"/>
      <c r="H32" s="248"/>
      <c r="I32" s="248"/>
      <c r="J32" s="248"/>
    </row>
    <row r="33" spans="1:10" x14ac:dyDescent="0.25">
      <c r="A33" s="248"/>
      <c r="B33" s="248"/>
      <c r="C33" s="248"/>
      <c r="D33" s="248"/>
      <c r="E33" s="248"/>
      <c r="F33" s="248"/>
      <c r="G33" s="248"/>
      <c r="H33" s="248"/>
      <c r="I33" s="248"/>
      <c r="J33" s="248"/>
    </row>
    <row r="34" spans="1:10" ht="168.75" customHeight="1" x14ac:dyDescent="0.25">
      <c r="A34" s="248"/>
      <c r="B34" s="248"/>
      <c r="C34" s="248"/>
      <c r="D34" s="248"/>
      <c r="E34" s="248"/>
      <c r="F34" s="248"/>
      <c r="G34" s="248"/>
      <c r="H34" s="248"/>
      <c r="I34" s="248"/>
      <c r="J34" s="248"/>
    </row>
    <row r="35" spans="1:10" x14ac:dyDescent="0.25">
      <c r="A35" s="10"/>
      <c r="B35" s="10"/>
      <c r="C35" s="10"/>
      <c r="D35" s="10"/>
      <c r="E35" s="10"/>
      <c r="F35" s="10"/>
      <c r="G35" s="10"/>
      <c r="H35" s="10"/>
      <c r="I35" s="10"/>
      <c r="J35" s="10"/>
    </row>
    <row r="36" spans="1:10" x14ac:dyDescent="0.25">
      <c r="A36" s="248" t="s">
        <v>121</v>
      </c>
      <c r="B36" s="248"/>
      <c r="C36" s="248"/>
      <c r="D36" s="248"/>
      <c r="E36" s="248"/>
      <c r="F36" s="248"/>
      <c r="G36" s="248"/>
      <c r="H36" s="248"/>
      <c r="I36" s="248"/>
      <c r="J36" s="248"/>
    </row>
    <row r="37" spans="1:10" x14ac:dyDescent="0.25">
      <c r="A37" s="248"/>
      <c r="B37" s="248"/>
      <c r="C37" s="248"/>
      <c r="D37" s="248"/>
      <c r="E37" s="248"/>
      <c r="F37" s="248"/>
      <c r="G37" s="248"/>
      <c r="H37" s="248"/>
      <c r="I37" s="248"/>
      <c r="J37" s="248"/>
    </row>
    <row r="38" spans="1:10" x14ac:dyDescent="0.25">
      <c r="A38" s="248"/>
      <c r="B38" s="248"/>
      <c r="C38" s="248"/>
      <c r="D38" s="248"/>
      <c r="E38" s="248"/>
      <c r="F38" s="248"/>
      <c r="G38" s="248"/>
      <c r="H38" s="248"/>
      <c r="I38" s="248"/>
      <c r="J38" s="248"/>
    </row>
    <row r="39" spans="1:10" x14ac:dyDescent="0.25">
      <c r="A39" s="248"/>
      <c r="B39" s="248"/>
      <c r="C39" s="248"/>
      <c r="D39" s="248"/>
      <c r="E39" s="248"/>
      <c r="F39" s="248"/>
      <c r="G39" s="248"/>
      <c r="H39" s="248"/>
      <c r="I39" s="248"/>
      <c r="J39" s="248"/>
    </row>
    <row r="40" spans="1:10" x14ac:dyDescent="0.25">
      <c r="A40" s="248"/>
      <c r="B40" s="248"/>
      <c r="C40" s="248"/>
      <c r="D40" s="248"/>
      <c r="E40" s="248"/>
      <c r="F40" s="248"/>
      <c r="G40" s="248"/>
      <c r="H40" s="248"/>
      <c r="I40" s="248"/>
      <c r="J40" s="248"/>
    </row>
    <row r="41" spans="1:10" ht="33" customHeight="1" x14ac:dyDescent="0.25">
      <c r="A41" s="248"/>
      <c r="B41" s="248"/>
      <c r="C41" s="248"/>
      <c r="D41" s="248"/>
      <c r="E41" s="248"/>
      <c r="F41" s="248"/>
      <c r="G41" s="248"/>
      <c r="H41" s="248"/>
      <c r="I41" s="248"/>
      <c r="J41" s="248"/>
    </row>
    <row r="42" spans="1:10" x14ac:dyDescent="0.25">
      <c r="A42" s="248"/>
      <c r="B42" s="248"/>
      <c r="C42" s="248"/>
      <c r="D42" s="248"/>
      <c r="E42" s="248"/>
      <c r="F42" s="248"/>
      <c r="G42" s="248"/>
      <c r="H42" s="248"/>
      <c r="I42" s="248"/>
      <c r="J42" s="248"/>
    </row>
    <row r="43" spans="1:10" x14ac:dyDescent="0.25">
      <c r="A43" s="248"/>
      <c r="B43" s="248"/>
      <c r="C43" s="248"/>
      <c r="D43" s="248"/>
      <c r="E43" s="248"/>
      <c r="F43" s="248"/>
      <c r="G43" s="248"/>
      <c r="H43" s="248"/>
      <c r="I43" s="248"/>
      <c r="J43" s="248"/>
    </row>
    <row r="44" spans="1:10" x14ac:dyDescent="0.25">
      <c r="A44" s="248"/>
      <c r="B44" s="248"/>
      <c r="C44" s="248"/>
      <c r="D44" s="248"/>
      <c r="E44" s="248"/>
      <c r="F44" s="248"/>
      <c r="G44" s="248"/>
      <c r="H44" s="248"/>
      <c r="I44" s="248"/>
      <c r="J44" s="248"/>
    </row>
    <row r="45" spans="1:10" x14ac:dyDescent="0.25">
      <c r="A45" s="130"/>
      <c r="B45" s="130"/>
      <c r="C45" s="130"/>
      <c r="D45" s="130"/>
      <c r="E45" s="130"/>
      <c r="F45" s="130"/>
      <c r="G45" s="130"/>
      <c r="H45" s="130"/>
      <c r="I45" s="130"/>
      <c r="J45" s="130"/>
    </row>
    <row r="46" spans="1:10" x14ac:dyDescent="0.25">
      <c r="A46" s="248" t="s">
        <v>122</v>
      </c>
      <c r="B46" s="248"/>
      <c r="C46" s="248"/>
      <c r="D46" s="248"/>
      <c r="E46" s="248"/>
      <c r="F46" s="248"/>
      <c r="G46" s="248"/>
      <c r="H46" s="248"/>
      <c r="I46" s="248"/>
      <c r="J46" s="248"/>
    </row>
    <row r="47" spans="1:10" x14ac:dyDescent="0.25">
      <c r="A47" s="248"/>
      <c r="B47" s="248"/>
      <c r="C47" s="248"/>
      <c r="D47" s="248"/>
      <c r="E47" s="248"/>
      <c r="F47" s="248"/>
      <c r="G47" s="248"/>
      <c r="H47" s="248"/>
      <c r="I47" s="248"/>
      <c r="J47" s="248"/>
    </row>
    <row r="48" spans="1:10" x14ac:dyDescent="0.25">
      <c r="A48" s="248"/>
      <c r="B48" s="248"/>
      <c r="C48" s="248"/>
      <c r="D48" s="248"/>
      <c r="E48" s="248"/>
      <c r="F48" s="248"/>
      <c r="G48" s="248"/>
      <c r="H48" s="248"/>
      <c r="I48" s="248"/>
      <c r="J48" s="248"/>
    </row>
    <row r="49" spans="1:10" x14ac:dyDescent="0.25">
      <c r="A49" s="248"/>
      <c r="B49" s="248"/>
      <c r="C49" s="248"/>
      <c r="D49" s="248"/>
      <c r="E49" s="248"/>
      <c r="F49" s="248"/>
      <c r="G49" s="248"/>
      <c r="H49" s="248"/>
      <c r="I49" s="248"/>
      <c r="J49" s="248"/>
    </row>
    <row r="50" spans="1:10" x14ac:dyDescent="0.25">
      <c r="A50" s="248"/>
      <c r="B50" s="248"/>
      <c r="C50" s="248"/>
      <c r="D50" s="248"/>
      <c r="E50" s="248"/>
      <c r="F50" s="248"/>
      <c r="G50" s="248"/>
      <c r="H50" s="248"/>
      <c r="I50" s="248"/>
      <c r="J50" s="248"/>
    </row>
    <row r="51" spans="1:10" x14ac:dyDescent="0.25">
      <c r="A51" s="248"/>
      <c r="B51" s="248"/>
      <c r="C51" s="248"/>
      <c r="D51" s="248"/>
      <c r="E51" s="248"/>
      <c r="F51" s="248"/>
      <c r="G51" s="248"/>
      <c r="H51" s="248"/>
      <c r="I51" s="248"/>
      <c r="J51" s="248"/>
    </row>
    <row r="52" spans="1:10" x14ac:dyDescent="0.25">
      <c r="A52" s="248"/>
      <c r="B52" s="248"/>
      <c r="C52" s="248"/>
      <c r="D52" s="248"/>
      <c r="E52" s="248"/>
      <c r="F52" s="248"/>
      <c r="G52" s="248"/>
      <c r="H52" s="248"/>
      <c r="I52" s="248"/>
      <c r="J52" s="248"/>
    </row>
    <row r="53" spans="1:10" x14ac:dyDescent="0.25">
      <c r="A53" s="248"/>
      <c r="B53" s="248"/>
      <c r="C53" s="248"/>
      <c r="D53" s="248"/>
      <c r="E53" s="248"/>
      <c r="F53" s="248"/>
      <c r="G53" s="248"/>
      <c r="H53" s="248"/>
      <c r="I53" s="248"/>
      <c r="J53" s="248"/>
    </row>
    <row r="54" spans="1:10" x14ac:dyDescent="0.25">
      <c r="A54" s="248"/>
      <c r="B54" s="248"/>
      <c r="C54" s="248"/>
      <c r="D54" s="248"/>
      <c r="E54" s="248"/>
      <c r="F54" s="248"/>
      <c r="G54" s="248"/>
      <c r="H54" s="248"/>
      <c r="I54" s="248"/>
      <c r="J54" s="248"/>
    </row>
    <row r="55" spans="1:10" x14ac:dyDescent="0.25">
      <c r="A55" s="248"/>
      <c r="B55" s="248"/>
      <c r="C55" s="248"/>
      <c r="D55" s="248"/>
      <c r="E55" s="248"/>
      <c r="F55" s="248"/>
      <c r="G55" s="248"/>
      <c r="H55" s="248"/>
      <c r="I55" s="248"/>
      <c r="J55" s="248"/>
    </row>
    <row r="56" spans="1:10" x14ac:dyDescent="0.25">
      <c r="A56" s="248"/>
      <c r="B56" s="248"/>
      <c r="C56" s="248"/>
      <c r="D56" s="248"/>
      <c r="E56" s="248"/>
      <c r="F56" s="248"/>
      <c r="G56" s="248"/>
      <c r="H56" s="248"/>
      <c r="I56" s="248"/>
      <c r="J56" s="248"/>
    </row>
    <row r="57" spans="1:10" x14ac:dyDescent="0.25">
      <c r="A57" s="248"/>
      <c r="B57" s="248"/>
      <c r="C57" s="248"/>
      <c r="D57" s="248"/>
      <c r="E57" s="248"/>
      <c r="F57" s="248"/>
      <c r="G57" s="248"/>
      <c r="H57" s="248"/>
      <c r="I57" s="248"/>
      <c r="J57" s="248"/>
    </row>
    <row r="58" spans="1:10" ht="42" customHeight="1" x14ac:dyDescent="0.25">
      <c r="A58" s="248"/>
      <c r="B58" s="248"/>
      <c r="C58" s="248"/>
      <c r="D58" s="248"/>
      <c r="E58" s="248"/>
      <c r="F58" s="248"/>
      <c r="G58" s="248"/>
      <c r="H58" s="248"/>
      <c r="I58" s="248"/>
      <c r="J58" s="248"/>
    </row>
    <row r="59" spans="1:10" x14ac:dyDescent="0.25">
      <c r="A59" s="248" t="s">
        <v>127</v>
      </c>
      <c r="B59" s="248"/>
      <c r="C59" s="248"/>
      <c r="D59" s="248"/>
      <c r="E59" s="248"/>
      <c r="F59" s="248"/>
      <c r="G59" s="248"/>
      <c r="H59" s="248"/>
      <c r="I59" s="248"/>
      <c r="J59" s="248"/>
    </row>
    <row r="60" spans="1:10" x14ac:dyDescent="0.25">
      <c r="A60" s="248"/>
      <c r="B60" s="248"/>
      <c r="C60" s="248"/>
      <c r="D60" s="248"/>
      <c r="E60" s="248"/>
      <c r="F60" s="248"/>
      <c r="G60" s="248"/>
      <c r="H60" s="248"/>
      <c r="I60" s="248"/>
      <c r="J60" s="248"/>
    </row>
    <row r="61" spans="1:10" x14ac:dyDescent="0.25">
      <c r="A61" s="248"/>
      <c r="B61" s="248"/>
      <c r="C61" s="248"/>
      <c r="D61" s="248"/>
      <c r="E61" s="248"/>
      <c r="F61" s="248"/>
      <c r="G61" s="248"/>
      <c r="H61" s="248"/>
      <c r="I61" s="248"/>
      <c r="J61" s="248"/>
    </row>
    <row r="62" spans="1:10" x14ac:dyDescent="0.25">
      <c r="A62" s="248"/>
      <c r="B62" s="248"/>
      <c r="C62" s="248"/>
      <c r="D62" s="248"/>
      <c r="E62" s="248"/>
      <c r="F62" s="248"/>
      <c r="G62" s="248"/>
      <c r="H62" s="248"/>
      <c r="I62" s="248"/>
      <c r="J62" s="248"/>
    </row>
    <row r="63" spans="1:10" x14ac:dyDescent="0.25">
      <c r="A63" s="248"/>
      <c r="B63" s="248"/>
      <c r="C63" s="248"/>
      <c r="D63" s="248"/>
      <c r="E63" s="248"/>
      <c r="F63" s="248"/>
      <c r="G63" s="248"/>
      <c r="H63" s="248"/>
      <c r="I63" s="248"/>
      <c r="J63" s="248"/>
    </row>
    <row r="65" spans="1:10" ht="36.75" customHeight="1" x14ac:dyDescent="0.25">
      <c r="A65" s="248" t="s">
        <v>128</v>
      </c>
      <c r="B65" s="248"/>
      <c r="C65" s="248"/>
      <c r="D65" s="248"/>
      <c r="E65" s="248"/>
      <c r="F65" s="248"/>
      <c r="G65" s="248"/>
      <c r="H65" s="248"/>
      <c r="I65" s="248"/>
      <c r="J65" s="248"/>
    </row>
    <row r="66" spans="1:10" ht="15.75" customHeight="1" x14ac:dyDescent="0.25">
      <c r="A66" s="248"/>
      <c r="B66" s="248"/>
      <c r="C66" s="248"/>
      <c r="D66" s="248"/>
      <c r="E66" s="248"/>
      <c r="F66" s="248"/>
      <c r="G66" s="248"/>
      <c r="H66" s="248"/>
      <c r="I66" s="248"/>
      <c r="J66" s="248"/>
    </row>
    <row r="67" spans="1:10" x14ac:dyDescent="0.25">
      <c r="A67" s="248"/>
      <c r="B67" s="248"/>
      <c r="C67" s="248"/>
      <c r="D67" s="248"/>
      <c r="E67" s="248"/>
      <c r="F67" s="248"/>
      <c r="G67" s="248"/>
      <c r="H67" s="248"/>
      <c r="I67" s="248"/>
      <c r="J67" s="248"/>
    </row>
    <row r="68" spans="1:10" x14ac:dyDescent="0.25">
      <c r="A68" s="248"/>
      <c r="B68" s="248"/>
      <c r="C68" s="248"/>
      <c r="D68" s="248"/>
      <c r="E68" s="248"/>
      <c r="F68" s="248"/>
      <c r="G68" s="248"/>
      <c r="H68" s="248"/>
      <c r="I68" s="248"/>
      <c r="J68" s="248"/>
    </row>
    <row r="70" spans="1:10" ht="27.75" customHeight="1" x14ac:dyDescent="0.25">
      <c r="A70" s="10" t="s">
        <v>277</v>
      </c>
    </row>
    <row r="71" spans="1:10" ht="6.75" customHeight="1" x14ac:dyDescent="0.25"/>
    <row r="72" spans="1:10" ht="15.75" customHeight="1" x14ac:dyDescent="0.25"/>
  </sheetData>
  <mergeCells count="8">
    <mergeCell ref="A65:J68"/>
    <mergeCell ref="A46:J58"/>
    <mergeCell ref="A36:J44"/>
    <mergeCell ref="A4:J10"/>
    <mergeCell ref="A12:J18"/>
    <mergeCell ref="A20:J26"/>
    <mergeCell ref="A28:J34"/>
    <mergeCell ref="A59:J63"/>
  </mergeCells>
  <pageMargins left="0.7" right="0.7" top="0.75" bottom="0.75" header="0.3" footer="0.3"/>
  <pageSetup scale="3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K64"/>
  <sheetViews>
    <sheetView showGridLines="0" topLeftCell="A6" zoomScale="75" workbookViewId="0">
      <selection activeCell="E73" sqref="E73"/>
    </sheetView>
  </sheetViews>
  <sheetFormatPr defaultColWidth="9.77734375" defaultRowHeight="15" x14ac:dyDescent="0.2"/>
  <cols>
    <col min="1" max="3" width="9.77734375" style="10"/>
    <col min="4" max="6" width="14.77734375" style="10" customWidth="1"/>
    <col min="7" max="7" width="4.77734375" style="10" customWidth="1"/>
    <col min="8" max="16384" width="9.77734375" style="10"/>
  </cols>
  <sheetData>
    <row r="1" spans="1:7" ht="15" customHeight="1" x14ac:dyDescent="0.2">
      <c r="F1" s="182" t="s">
        <v>377</v>
      </c>
    </row>
    <row r="2" spans="1:7" ht="15" customHeight="1" x14ac:dyDescent="0.2">
      <c r="F2" s="9"/>
    </row>
    <row r="3" spans="1:7" ht="18.75" customHeight="1" x14ac:dyDescent="0.25">
      <c r="A3" s="271" t="s">
        <v>0</v>
      </c>
      <c r="B3" s="271"/>
      <c r="C3" s="271"/>
      <c r="D3" s="271"/>
      <c r="E3" s="271"/>
      <c r="F3" s="271"/>
      <c r="G3" s="271"/>
    </row>
    <row r="4" spans="1:7" ht="15" customHeight="1" x14ac:dyDescent="0.25">
      <c r="A4" s="271" t="s">
        <v>152</v>
      </c>
      <c r="B4" s="271"/>
      <c r="C4" s="271"/>
      <c r="D4" s="271"/>
      <c r="E4" s="271"/>
      <c r="F4" s="271"/>
      <c r="G4" s="271"/>
    </row>
    <row r="5" spans="1:7" ht="15" customHeight="1" x14ac:dyDescent="0.25">
      <c r="A5" s="271" t="s">
        <v>153</v>
      </c>
      <c r="B5" s="271"/>
      <c r="C5" s="271"/>
      <c r="D5" s="271"/>
      <c r="E5" s="271"/>
      <c r="F5" s="271"/>
      <c r="G5" s="271"/>
    </row>
    <row r="6" spans="1:7" ht="15" customHeight="1" x14ac:dyDescent="0.2"/>
    <row r="7" spans="1:7" ht="15" customHeight="1" x14ac:dyDescent="0.2">
      <c r="B7" s="9"/>
    </row>
    <row r="8" spans="1:7" ht="15" customHeight="1" x14ac:dyDescent="0.2"/>
    <row r="9" spans="1:7" ht="15" customHeight="1" x14ac:dyDescent="0.2">
      <c r="A9" s="89"/>
      <c r="B9" s="89"/>
      <c r="C9" s="89"/>
      <c r="D9" s="2" t="s">
        <v>28</v>
      </c>
      <c r="E9" s="2" t="s">
        <v>29</v>
      </c>
      <c r="F9" s="2" t="s">
        <v>29</v>
      </c>
      <c r="G9" s="28"/>
    </row>
    <row r="10" spans="1:7" ht="15" customHeight="1" x14ac:dyDescent="0.2">
      <c r="A10" s="89"/>
      <c r="B10" s="89"/>
      <c r="C10" s="89"/>
      <c r="D10" s="5" t="s">
        <v>30</v>
      </c>
      <c r="E10" s="5" t="s">
        <v>30</v>
      </c>
      <c r="F10" s="5" t="s">
        <v>30</v>
      </c>
      <c r="G10" s="28"/>
    </row>
    <row r="11" spans="1:7" ht="15" customHeight="1" x14ac:dyDescent="0.25">
      <c r="A11" s="223"/>
      <c r="B11" s="89"/>
      <c r="C11" s="89"/>
      <c r="D11" s="5">
        <f>+E11-1</f>
        <v>2024</v>
      </c>
      <c r="E11" s="5">
        <f>+F11-1</f>
        <v>2025</v>
      </c>
      <c r="F11" s="5">
        <f>+'GWKS 1'!F11</f>
        <v>2026</v>
      </c>
      <c r="G11" s="28"/>
    </row>
    <row r="12" spans="1:7" ht="24.95" customHeight="1" x14ac:dyDescent="0.25">
      <c r="A12" s="223" t="s">
        <v>402</v>
      </c>
      <c r="B12" s="89"/>
      <c r="C12" s="89"/>
      <c r="D12" s="51"/>
      <c r="E12" s="51"/>
      <c r="F12" s="51"/>
      <c r="G12" s="28"/>
    </row>
    <row r="13" spans="1:7" ht="24.95" hidden="1" customHeight="1" x14ac:dyDescent="0.2">
      <c r="A13" s="220" t="s">
        <v>272</v>
      </c>
      <c r="B13" s="89"/>
      <c r="C13" s="89"/>
      <c r="D13" s="95">
        <v>0</v>
      </c>
      <c r="E13" s="95">
        <v>0</v>
      </c>
      <c r="F13" s="96">
        <v>0</v>
      </c>
      <c r="G13" s="55"/>
    </row>
    <row r="14" spans="1:7" ht="20.100000000000001" hidden="1" customHeight="1" x14ac:dyDescent="0.2">
      <c r="A14" s="89" t="s">
        <v>164</v>
      </c>
      <c r="B14" s="89"/>
      <c r="C14" s="89"/>
      <c r="D14" s="95">
        <v>0</v>
      </c>
      <c r="E14" s="95">
        <v>0</v>
      </c>
      <c r="F14" s="96">
        <v>0</v>
      </c>
      <c r="G14" s="55"/>
    </row>
    <row r="15" spans="1:7" ht="20.100000000000001" hidden="1" customHeight="1" x14ac:dyDescent="0.2">
      <c r="A15" s="220" t="s">
        <v>165</v>
      </c>
      <c r="B15" s="89"/>
      <c r="C15" s="89"/>
      <c r="D15" s="95">
        <v>0</v>
      </c>
      <c r="E15" s="95">
        <v>0</v>
      </c>
      <c r="F15" s="96">
        <v>0</v>
      </c>
      <c r="G15" s="55"/>
    </row>
    <row r="16" spans="1:7" ht="20.100000000000001" hidden="1" customHeight="1" x14ac:dyDescent="0.2">
      <c r="A16" s="220" t="s">
        <v>166</v>
      </c>
      <c r="B16" s="89"/>
      <c r="C16" s="89"/>
      <c r="D16" s="95">
        <v>0</v>
      </c>
      <c r="E16" s="95">
        <v>0</v>
      </c>
      <c r="F16" s="96">
        <v>0</v>
      </c>
      <c r="G16" s="55"/>
    </row>
    <row r="17" spans="1:7" ht="20.100000000000001" hidden="1" customHeight="1" x14ac:dyDescent="0.2">
      <c r="A17" s="220" t="s">
        <v>167</v>
      </c>
      <c r="B17" s="89"/>
      <c r="C17" s="89"/>
      <c r="D17" s="95">
        <v>0</v>
      </c>
      <c r="E17" s="95">
        <v>0</v>
      </c>
      <c r="F17" s="96">
        <v>0</v>
      </c>
      <c r="G17" s="55"/>
    </row>
    <row r="18" spans="1:7" ht="20.100000000000001" hidden="1" customHeight="1" x14ac:dyDescent="0.2">
      <c r="A18" s="220"/>
      <c r="B18" s="89"/>
      <c r="C18" s="89"/>
      <c r="D18" s="95">
        <v>0</v>
      </c>
      <c r="E18" s="95">
        <v>0</v>
      </c>
      <c r="F18" s="96">
        <v>0</v>
      </c>
      <c r="G18" s="55"/>
    </row>
    <row r="19" spans="1:7" ht="20.100000000000001" hidden="1" customHeight="1" x14ac:dyDescent="0.2">
      <c r="A19" s="220"/>
      <c r="B19" s="89"/>
      <c r="C19" s="89"/>
      <c r="D19" s="95">
        <v>0</v>
      </c>
      <c r="E19" s="95">
        <v>0</v>
      </c>
      <c r="F19" s="96">
        <v>0</v>
      </c>
      <c r="G19" s="55"/>
    </row>
    <row r="20" spans="1:7" ht="20.100000000000001" hidden="1" customHeight="1" x14ac:dyDescent="0.2">
      <c r="A20" s="220"/>
      <c r="B20" s="89"/>
      <c r="C20" s="89"/>
      <c r="D20" s="95">
        <v>0</v>
      </c>
      <c r="E20" s="95">
        <v>0</v>
      </c>
      <c r="F20" s="96">
        <v>0</v>
      </c>
      <c r="G20" s="55"/>
    </row>
    <row r="21" spans="1:7" ht="20.100000000000001" hidden="1" customHeight="1" x14ac:dyDescent="0.2">
      <c r="A21" s="220"/>
      <c r="B21" s="89"/>
      <c r="C21" s="89"/>
      <c r="D21" s="95">
        <v>0</v>
      </c>
      <c r="E21" s="95">
        <v>0</v>
      </c>
      <c r="F21" s="96">
        <v>0</v>
      </c>
      <c r="G21" s="55"/>
    </row>
    <row r="22" spans="1:7" ht="20.100000000000001" customHeight="1" x14ac:dyDescent="0.2">
      <c r="A22" s="220"/>
      <c r="B22" s="89"/>
      <c r="C22" s="89"/>
      <c r="D22" s="95">
        <v>0</v>
      </c>
      <c r="E22" s="95">
        <v>0</v>
      </c>
      <c r="F22" s="96">
        <v>0</v>
      </c>
      <c r="G22" s="55"/>
    </row>
    <row r="23" spans="1:7" ht="20.100000000000001" customHeight="1" x14ac:dyDescent="0.2">
      <c r="A23" s="220" t="s">
        <v>39</v>
      </c>
      <c r="B23" s="89"/>
      <c r="C23" s="89"/>
      <c r="D23" s="95">
        <v>0</v>
      </c>
      <c r="E23" s="95">
        <v>0</v>
      </c>
      <c r="F23" s="96">
        <v>0</v>
      </c>
      <c r="G23" s="55"/>
    </row>
    <row r="24" spans="1:7" ht="20.100000000000001" customHeight="1" x14ac:dyDescent="0.2">
      <c r="A24" s="220" t="s">
        <v>40</v>
      </c>
      <c r="B24" s="89"/>
      <c r="C24" s="89"/>
      <c r="D24" s="35">
        <f>SUM(D13:D23)</f>
        <v>0</v>
      </c>
      <c r="E24" s="35">
        <f>SUM(E13:E23)</f>
        <v>0</v>
      </c>
      <c r="F24" s="35">
        <f>SUM(F13:F23)</f>
        <v>0</v>
      </c>
      <c r="G24" s="55"/>
    </row>
    <row r="25" spans="1:7" ht="20.100000000000001" customHeight="1" x14ac:dyDescent="0.2">
      <c r="A25" s="220"/>
      <c r="B25" s="89"/>
      <c r="C25" s="89"/>
      <c r="D25" s="52"/>
      <c r="E25" s="52"/>
      <c r="F25" s="52"/>
      <c r="G25" s="55"/>
    </row>
    <row r="26" spans="1:7" ht="20.100000000000001" customHeight="1" x14ac:dyDescent="0.25">
      <c r="A26" s="224" t="s">
        <v>41</v>
      </c>
      <c r="B26" s="89"/>
      <c r="C26" s="89"/>
      <c r="D26" s="52"/>
      <c r="E26" s="52"/>
      <c r="F26" s="52"/>
      <c r="G26" s="55"/>
    </row>
    <row r="27" spans="1:7" ht="20.100000000000001" hidden="1" customHeight="1" x14ac:dyDescent="0.2">
      <c r="A27" s="220" t="s">
        <v>168</v>
      </c>
      <c r="B27" s="89"/>
      <c r="C27" s="89"/>
      <c r="D27" s="87">
        <v>0</v>
      </c>
      <c r="E27" s="87">
        <v>0</v>
      </c>
      <c r="F27" s="87">
        <v>0</v>
      </c>
      <c r="G27" s="55"/>
    </row>
    <row r="28" spans="1:7" ht="20.100000000000001" hidden="1" customHeight="1" x14ac:dyDescent="0.2">
      <c r="A28" s="220"/>
      <c r="B28" s="89"/>
      <c r="C28" s="89"/>
      <c r="D28" s="87">
        <v>0</v>
      </c>
      <c r="E28" s="87">
        <v>0</v>
      </c>
      <c r="F28" s="87">
        <v>0</v>
      </c>
      <c r="G28" s="55"/>
    </row>
    <row r="29" spans="1:7" ht="20.100000000000001" hidden="1" customHeight="1" x14ac:dyDescent="0.2">
      <c r="A29" s="220"/>
      <c r="B29" s="89"/>
      <c r="C29" s="89"/>
      <c r="D29" s="87">
        <v>0</v>
      </c>
      <c r="E29" s="87">
        <v>0</v>
      </c>
      <c r="F29" s="87">
        <v>0</v>
      </c>
      <c r="G29" s="55"/>
    </row>
    <row r="30" spans="1:7" ht="20.100000000000001" customHeight="1" x14ac:dyDescent="0.2">
      <c r="A30" s="220" t="s">
        <v>39</v>
      </c>
      <c r="B30" s="89"/>
      <c r="C30" s="89"/>
      <c r="D30" s="87">
        <v>0</v>
      </c>
      <c r="E30" s="87">
        <v>0</v>
      </c>
      <c r="F30" s="87">
        <v>0</v>
      </c>
      <c r="G30" s="55"/>
    </row>
    <row r="31" spans="1:7" ht="20.100000000000001" customHeight="1" x14ac:dyDescent="0.2">
      <c r="A31" s="220" t="s">
        <v>42</v>
      </c>
      <c r="B31" s="89"/>
      <c r="C31" s="89"/>
      <c r="D31" s="56">
        <f>SUM(D27:D30)</f>
        <v>0</v>
      </c>
      <c r="E31" s="56">
        <f>SUM(E27:E30)</f>
        <v>0</v>
      </c>
      <c r="F31" s="56">
        <f>SUM(F27:F30)</f>
        <v>0</v>
      </c>
      <c r="G31" s="55"/>
    </row>
    <row r="32" spans="1:7" ht="20.100000000000001" customHeight="1" x14ac:dyDescent="0.25">
      <c r="A32" s="223" t="s">
        <v>43</v>
      </c>
      <c r="B32" s="89"/>
      <c r="C32" s="89"/>
      <c r="D32" s="57"/>
      <c r="E32" s="57"/>
      <c r="F32" s="57"/>
      <c r="G32" s="55"/>
    </row>
    <row r="33" spans="1:11" ht="20.100000000000001" customHeight="1" x14ac:dyDescent="0.2">
      <c r="A33" s="220" t="s">
        <v>169</v>
      </c>
      <c r="B33" s="89"/>
      <c r="C33" s="89"/>
      <c r="D33" s="87">
        <v>39.47</v>
      </c>
      <c r="E33" s="87">
        <v>35</v>
      </c>
      <c r="F33" s="87">
        <v>35</v>
      </c>
      <c r="G33" s="55"/>
    </row>
    <row r="34" spans="1:11" ht="20.100000000000001" customHeight="1" x14ac:dyDescent="0.2">
      <c r="A34" s="220" t="s">
        <v>307</v>
      </c>
      <c r="B34" s="89"/>
      <c r="C34" s="89"/>
      <c r="D34" s="87">
        <v>0</v>
      </c>
      <c r="E34" s="87">
        <v>124</v>
      </c>
      <c r="F34" s="87">
        <v>0</v>
      </c>
      <c r="G34" s="55"/>
    </row>
    <row r="35" spans="1:11" ht="20.100000000000001" customHeight="1" x14ac:dyDescent="0.2">
      <c r="A35" s="220" t="s">
        <v>308</v>
      </c>
      <c r="B35" s="89"/>
      <c r="C35" s="89"/>
      <c r="D35" s="87">
        <v>250</v>
      </c>
      <c r="E35" s="87">
        <v>45</v>
      </c>
      <c r="F35" s="87">
        <v>0</v>
      </c>
      <c r="G35" s="55"/>
      <c r="K35" s="235"/>
    </row>
    <row r="36" spans="1:11" ht="20.100000000000001" customHeight="1" x14ac:dyDescent="0.2">
      <c r="A36" s="220" t="s">
        <v>309</v>
      </c>
      <c r="B36" s="89"/>
      <c r="C36" s="89"/>
      <c r="D36" s="87">
        <v>8000</v>
      </c>
      <c r="E36" s="87">
        <v>127</v>
      </c>
      <c r="F36" s="87">
        <v>0</v>
      </c>
      <c r="G36" s="55"/>
      <c r="K36" s="235"/>
    </row>
    <row r="37" spans="1:11" ht="20.100000000000001" hidden="1" customHeight="1" x14ac:dyDescent="0.2">
      <c r="A37" s="220"/>
      <c r="B37" s="89"/>
      <c r="C37" s="89"/>
      <c r="D37" s="87">
        <v>0</v>
      </c>
      <c r="E37" s="87">
        <v>0</v>
      </c>
      <c r="F37" s="87">
        <v>0</v>
      </c>
      <c r="G37" s="55"/>
      <c r="K37" s="235"/>
    </row>
    <row r="38" spans="1:11" ht="20.100000000000001" hidden="1" customHeight="1" x14ac:dyDescent="0.2">
      <c r="A38" s="220"/>
      <c r="B38" s="89"/>
      <c r="C38" s="89"/>
      <c r="D38" s="87">
        <v>0</v>
      </c>
      <c r="E38" s="87">
        <v>0</v>
      </c>
      <c r="F38" s="87">
        <v>0</v>
      </c>
      <c r="G38" s="55"/>
      <c r="K38" s="235"/>
    </row>
    <row r="39" spans="1:11" ht="20.100000000000001" hidden="1" customHeight="1" x14ac:dyDescent="0.2">
      <c r="A39" s="220"/>
      <c r="B39" s="89"/>
      <c r="C39" s="89"/>
      <c r="D39" s="87">
        <v>0</v>
      </c>
      <c r="E39" s="87">
        <v>0</v>
      </c>
      <c r="F39" s="87">
        <v>0</v>
      </c>
      <c r="G39" s="55"/>
    </row>
    <row r="40" spans="1:11" ht="20.100000000000001" hidden="1" customHeight="1" x14ac:dyDescent="0.2">
      <c r="A40" s="220"/>
      <c r="B40" s="89"/>
      <c r="C40" s="89"/>
      <c r="D40" s="87">
        <v>0</v>
      </c>
      <c r="E40" s="87">
        <v>0</v>
      </c>
      <c r="F40" s="87">
        <v>0</v>
      </c>
      <c r="G40" s="55"/>
    </row>
    <row r="41" spans="1:11" ht="20.100000000000001" hidden="1" customHeight="1" x14ac:dyDescent="0.2">
      <c r="A41" s="220"/>
      <c r="B41" s="89"/>
      <c r="C41" s="89"/>
      <c r="D41" s="87">
        <v>0</v>
      </c>
      <c r="E41" s="87">
        <v>0</v>
      </c>
      <c r="F41" s="87">
        <v>0</v>
      </c>
      <c r="G41" s="55"/>
    </row>
    <row r="42" spans="1:11" ht="20.100000000000001" customHeight="1" x14ac:dyDescent="0.2">
      <c r="A42" s="220"/>
      <c r="B42" s="89"/>
      <c r="C42" s="89"/>
      <c r="D42" s="87">
        <v>0</v>
      </c>
      <c r="E42" s="87">
        <v>0</v>
      </c>
      <c r="F42" s="87">
        <v>0</v>
      </c>
      <c r="G42" s="55"/>
    </row>
    <row r="43" spans="1:11" ht="20.100000000000001" hidden="1" customHeight="1" x14ac:dyDescent="0.2">
      <c r="A43" s="220"/>
      <c r="B43" s="89"/>
      <c r="C43" s="89"/>
      <c r="D43" s="87">
        <v>0</v>
      </c>
      <c r="E43" s="87">
        <v>0</v>
      </c>
      <c r="F43" s="87">
        <v>0</v>
      </c>
      <c r="G43" s="55"/>
    </row>
    <row r="44" spans="1:11" ht="20.100000000000001" hidden="1" customHeight="1" x14ac:dyDescent="0.2">
      <c r="A44" s="220"/>
      <c r="B44" s="89"/>
      <c r="C44" s="89"/>
      <c r="D44" s="87">
        <v>0</v>
      </c>
      <c r="E44" s="87">
        <v>0</v>
      </c>
      <c r="F44" s="87">
        <v>0</v>
      </c>
      <c r="G44" s="55"/>
    </row>
    <row r="45" spans="1:11" ht="20.100000000000001" customHeight="1" x14ac:dyDescent="0.2">
      <c r="A45" s="220"/>
      <c r="B45" s="89"/>
      <c r="C45" s="89"/>
      <c r="D45" s="87">
        <v>0</v>
      </c>
      <c r="E45" s="87">
        <v>0</v>
      </c>
      <c r="F45" s="87">
        <v>0</v>
      </c>
      <c r="G45" s="55"/>
    </row>
    <row r="46" spans="1:11" ht="20.100000000000001" customHeight="1" thickBot="1" x14ac:dyDescent="0.25">
      <c r="A46" s="220" t="s">
        <v>44</v>
      </c>
      <c r="B46" s="89"/>
      <c r="C46" s="89"/>
      <c r="D46" s="56">
        <f>SUM(D33:D45)</f>
        <v>8289.4699999999993</v>
      </c>
      <c r="E46" s="56">
        <f>SUM(E33:E45)</f>
        <v>331</v>
      </c>
      <c r="F46" s="56">
        <f>SUM(F33:F45)</f>
        <v>35</v>
      </c>
      <c r="G46" s="55"/>
    </row>
    <row r="47" spans="1:11" ht="20.100000000000001" customHeight="1" thickTop="1" x14ac:dyDescent="0.25">
      <c r="A47" s="220"/>
      <c r="B47" s="224" t="s">
        <v>129</v>
      </c>
      <c r="C47" s="89"/>
      <c r="D47" s="58">
        <f>D24+D31+D46+'GWKS 1'!D21+'GWKS 1'!D30+'GWKS 1'!D47</f>
        <v>26603.129999999997</v>
      </c>
      <c r="E47" s="58">
        <f>E24+E31+E46+'GWKS 1'!E21+'GWKS 1'!E30+'GWKS 1'!E47</f>
        <v>18739.689999999999</v>
      </c>
      <c r="F47" s="58">
        <f>F24+F31+F46+'GWKS 1'!F21+'GWKS 1'!F30+'GWKS 1'!F47</f>
        <v>8152.84</v>
      </c>
      <c r="G47" s="55"/>
    </row>
    <row r="48" spans="1:11" x14ac:dyDescent="0.2">
      <c r="A48" s="89"/>
      <c r="B48" s="89"/>
      <c r="C48" s="89"/>
      <c r="D48" s="59"/>
      <c r="E48" s="59"/>
      <c r="F48" s="59"/>
    </row>
    <row r="49" spans="1:3" ht="18" x14ac:dyDescent="0.2">
      <c r="A49" s="246" t="s">
        <v>403</v>
      </c>
      <c r="B49" s="89"/>
      <c r="C49" s="89"/>
    </row>
    <row r="50" spans="1:3" x14ac:dyDescent="0.2">
      <c r="A50" s="89"/>
      <c r="B50" s="89"/>
      <c r="C50" s="89"/>
    </row>
    <row r="51" spans="1:3" x14ac:dyDescent="0.2">
      <c r="A51" s="89"/>
      <c r="B51" s="89"/>
      <c r="C51" s="89"/>
    </row>
    <row r="54" spans="1:3" ht="15" customHeight="1" x14ac:dyDescent="0.2"/>
    <row r="55" spans="1:3" ht="30" customHeight="1" x14ac:dyDescent="0.2"/>
    <row r="64" spans="1:3" ht="30" customHeight="1" x14ac:dyDescent="0.2"/>
  </sheetData>
  <mergeCells count="3">
    <mergeCell ref="A3:G3"/>
    <mergeCell ref="A4:G4"/>
    <mergeCell ref="A5:G5"/>
  </mergeCells>
  <phoneticPr fontId="0" type="noConversion"/>
  <printOptions gridLinesSet="0"/>
  <pageMargins left="0.4" right="0.4" top="0.33300000000000002" bottom="0.33300000000000002" header="0.5" footer="0.5"/>
  <pageSetup orientation="portrait" horizontalDpi="1200" verticalDpi="1200"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CFC66-6A4A-4C45-B8C6-96C3597FD4F0}">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239</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+'NLF9 WKS'!G55</f>
        <v>0</v>
      </c>
      <c r="H7" s="14"/>
      <c r="I7" s="14"/>
    </row>
    <row r="8" spans="1:9" x14ac:dyDescent="0.2">
      <c r="B8" s="9" t="s">
        <v>149</v>
      </c>
      <c r="G8" s="22">
        <f>+'NLF9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+'NLF9 WKS'!E60</f>
        <v>0</v>
      </c>
    </row>
    <row r="13" spans="1:9" x14ac:dyDescent="0.2">
      <c r="A13" s="9" t="s">
        <v>15</v>
      </c>
      <c r="B13" s="9" t="s">
        <v>150</v>
      </c>
      <c r="G13" s="20">
        <f>+'NLF9 WKS'!G26</f>
        <v>0</v>
      </c>
      <c r="I13" s="1"/>
    </row>
    <row r="14" spans="1:9" x14ac:dyDescent="0.2">
      <c r="B14" s="9" t="s">
        <v>151</v>
      </c>
      <c r="G14" s="19">
        <f>+'NLF9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EEB6C-16C7-44D2-850B-4F3CA657FBC8}">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9'!E2</f>
        <v>NLF Example Fund 9</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9'!E3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07">
        <f>SUM(G12:G25)</f>
        <v>0</v>
      </c>
      <c r="H26" s="5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row>
    <row r="54" spans="1:8" ht="20.25" customHeight="1" x14ac:dyDescent="0.2">
      <c r="A54" s="220"/>
      <c r="B54" s="89"/>
      <c r="C54" s="89"/>
      <c r="D54" s="87">
        <v>0</v>
      </c>
      <c r="E54" s="87">
        <v>0</v>
      </c>
      <c r="F54" s="88">
        <v>0</v>
      </c>
      <c r="G54" s="197">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8">
        <f>G26-G55</f>
        <v>0</v>
      </c>
    </row>
    <row r="57" spans="1:8" ht="15.75" x14ac:dyDescent="0.25">
      <c r="A57" s="223" t="s">
        <v>61</v>
      </c>
      <c r="B57" s="89"/>
      <c r="C57" s="89"/>
      <c r="D57" s="87">
        <v>0</v>
      </c>
      <c r="E57" s="35">
        <f>+D60</f>
        <v>0</v>
      </c>
      <c r="F57" s="36">
        <f>+E60</f>
        <v>0</v>
      </c>
      <c r="G57" s="198">
        <f>+E60</f>
        <v>0</v>
      </c>
    </row>
    <row r="58" spans="1:8" ht="20.100000000000001" customHeight="1" x14ac:dyDescent="0.25">
      <c r="A58" s="223" t="s">
        <v>62</v>
      </c>
      <c r="B58" s="89"/>
      <c r="C58" s="89"/>
      <c r="D58" s="87">
        <v>0</v>
      </c>
      <c r="E58" s="87">
        <v>0</v>
      </c>
      <c r="F58" s="88">
        <v>0</v>
      </c>
      <c r="G58" s="197">
        <v>0</v>
      </c>
    </row>
    <row r="59" spans="1:8" ht="20.100000000000001" customHeight="1" x14ac:dyDescent="0.25">
      <c r="A59" s="223" t="s">
        <v>68</v>
      </c>
      <c r="B59" s="89"/>
      <c r="C59" s="89"/>
      <c r="D59" s="87">
        <v>0</v>
      </c>
      <c r="E59" s="87">
        <v>0</v>
      </c>
      <c r="F59" s="88">
        <v>0</v>
      </c>
      <c r="G59" s="197">
        <v>0</v>
      </c>
    </row>
    <row r="60" spans="1:8" ht="20.100000000000001" customHeight="1" x14ac:dyDescent="0.25">
      <c r="A60" s="223" t="s">
        <v>140</v>
      </c>
      <c r="B60" s="89"/>
      <c r="C60" s="89"/>
      <c r="D60" s="188">
        <f>D56+D57+D58-D59</f>
        <v>0</v>
      </c>
      <c r="E60" s="189">
        <f>E56+E57+E58-E59</f>
        <v>0</v>
      </c>
      <c r="F60" s="190">
        <f>F56+F57+F58-F59</f>
        <v>0</v>
      </c>
      <c r="G60" s="199">
        <f>G56+G57+G58-G59</f>
        <v>0</v>
      </c>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B138-A306-423D-8BD5-7E5D51263208}">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240</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+'NLF10 WKS'!G55</f>
        <v>0</v>
      </c>
      <c r="H7" s="14"/>
      <c r="I7" s="14"/>
    </row>
    <row r="8" spans="1:9" x14ac:dyDescent="0.2">
      <c r="B8" s="9" t="s">
        <v>149</v>
      </c>
      <c r="G8" s="22">
        <f>+'NLF10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+'NLF10 WKS'!E60</f>
        <v>0</v>
      </c>
    </row>
    <row r="13" spans="1:9" x14ac:dyDescent="0.2">
      <c r="A13" s="9" t="s">
        <v>15</v>
      </c>
      <c r="B13" s="9" t="s">
        <v>150</v>
      </c>
      <c r="G13" s="20">
        <f>+'NLF10 WKS'!G26</f>
        <v>0</v>
      </c>
      <c r="I13" s="1"/>
    </row>
    <row r="14" spans="1:9" x14ac:dyDescent="0.2">
      <c r="B14" s="9" t="s">
        <v>151</v>
      </c>
      <c r="G14" s="19">
        <f>+'NLF10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3BA3-9FD0-4719-9C5A-56217EBBDA7E}">
  <sheetPr>
    <pageSetUpPr fitToPage="1"/>
  </sheetPr>
  <dimension ref="A1:H61"/>
  <sheetViews>
    <sheetView topLeftCell="A25" zoomScale="85" zoomScaleNormal="85" workbookViewId="0">
      <selection activeCell="A64" sqref="A64"/>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10'!E2</f>
        <v>NLF Example Fund 10</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10'!E3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07">
        <f>SUM(G12:G25)</f>
        <v>0</v>
      </c>
      <c r="H26" s="54"/>
    </row>
    <row r="27" spans="1:8" x14ac:dyDescent="0.2">
      <c r="A27" s="89"/>
      <c r="B27" s="89"/>
      <c r="C27" s="89"/>
      <c r="D27" s="1"/>
      <c r="E27" s="1"/>
      <c r="G27" s="1"/>
    </row>
    <row r="28" spans="1:8" x14ac:dyDescent="0.2">
      <c r="A28" s="89"/>
      <c r="B28" s="89"/>
      <c r="C28" s="89"/>
      <c r="D28" s="2" t="s">
        <v>28</v>
      </c>
      <c r="E28" s="2" t="s">
        <v>29</v>
      </c>
      <c r="F28" s="3"/>
      <c r="G28" s="216" t="s">
        <v>45</v>
      </c>
    </row>
    <row r="29" spans="1:8" ht="15.75" x14ac:dyDescent="0.25">
      <c r="A29" s="223"/>
      <c r="B29" s="89"/>
      <c r="C29" s="89"/>
      <c r="D29" s="5" t="s">
        <v>46</v>
      </c>
      <c r="E29" s="5" t="s">
        <v>46</v>
      </c>
      <c r="F29" s="6" t="s">
        <v>47</v>
      </c>
      <c r="G29" s="217" t="s">
        <v>48</v>
      </c>
    </row>
    <row r="30" spans="1:8" ht="20.25" customHeight="1" x14ac:dyDescent="0.25">
      <c r="A30" s="223" t="s">
        <v>49</v>
      </c>
      <c r="B30" s="89"/>
      <c r="C30" s="89"/>
      <c r="D30" s="5">
        <f>+D11</f>
        <v>2024</v>
      </c>
      <c r="E30" s="5">
        <f>+E11</f>
        <v>2025</v>
      </c>
      <c r="F30" s="8">
        <f>+F11</f>
        <v>2026</v>
      </c>
      <c r="G30" s="217">
        <f>+F11</f>
        <v>2026</v>
      </c>
    </row>
    <row r="31" spans="1:8" ht="20.25" customHeight="1" x14ac:dyDescent="0.2">
      <c r="A31" s="220" t="s">
        <v>70</v>
      </c>
      <c r="B31" s="89"/>
      <c r="C31" s="89"/>
      <c r="D31" s="109">
        <v>0</v>
      </c>
      <c r="E31" s="109">
        <v>0</v>
      </c>
      <c r="F31" s="110">
        <v>0</v>
      </c>
      <c r="G31" s="109">
        <v>0</v>
      </c>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200">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1">
        <f>G26-G55</f>
        <v>0</v>
      </c>
    </row>
    <row r="57" spans="1:8" ht="15.75" x14ac:dyDescent="0.25">
      <c r="A57" s="223" t="s">
        <v>61</v>
      </c>
      <c r="B57" s="89"/>
      <c r="C57" s="89"/>
      <c r="D57" s="87">
        <v>0</v>
      </c>
      <c r="E57" s="35">
        <f>+D60</f>
        <v>0</v>
      </c>
      <c r="F57" s="36">
        <f>+E60</f>
        <v>0</v>
      </c>
      <c r="G57" s="191">
        <f>+E60</f>
        <v>0</v>
      </c>
    </row>
    <row r="58" spans="1:8" ht="20.100000000000001" customHeight="1" x14ac:dyDescent="0.25">
      <c r="A58" s="223" t="s">
        <v>62</v>
      </c>
      <c r="B58" s="89"/>
      <c r="C58" s="89"/>
      <c r="D58" s="87">
        <v>0</v>
      </c>
      <c r="E58" s="87">
        <v>0</v>
      </c>
      <c r="F58" s="88">
        <v>0</v>
      </c>
      <c r="G58" s="192">
        <v>0</v>
      </c>
    </row>
    <row r="59" spans="1:8" ht="20.100000000000001" customHeight="1" x14ac:dyDescent="0.25">
      <c r="A59" s="223" t="s">
        <v>68</v>
      </c>
      <c r="B59" s="89"/>
      <c r="C59" s="89"/>
      <c r="D59" s="87">
        <v>0</v>
      </c>
      <c r="E59" s="87">
        <v>0</v>
      </c>
      <c r="F59" s="88">
        <v>0</v>
      </c>
      <c r="G59" s="192">
        <v>0</v>
      </c>
    </row>
    <row r="60" spans="1:8" ht="20.100000000000001" customHeight="1" x14ac:dyDescent="0.25">
      <c r="A60" s="223" t="s">
        <v>140</v>
      </c>
      <c r="B60" s="89"/>
      <c r="C60" s="89"/>
      <c r="D60" s="188">
        <f>D56+D57+D58-D59</f>
        <v>0</v>
      </c>
      <c r="E60" s="189">
        <f>E56+E57+E58-E59</f>
        <v>0</v>
      </c>
      <c r="F60" s="190">
        <f>F56+F57+F58-F59</f>
        <v>0</v>
      </c>
      <c r="G60" s="193">
        <f>G56+G57+G58-G59</f>
        <v>0</v>
      </c>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6">
    <pageSetUpPr fitToPage="1"/>
  </sheetPr>
  <dimension ref="A1:H48"/>
  <sheetViews>
    <sheetView showGridLines="0" zoomScale="75" workbookViewId="0">
      <selection activeCell="E73" sqref="E73"/>
    </sheetView>
  </sheetViews>
  <sheetFormatPr defaultColWidth="9.77734375" defaultRowHeight="15" x14ac:dyDescent="0.2"/>
  <cols>
    <col min="1" max="2" width="9.77734375" style="10"/>
    <col min="3" max="3" width="12.33203125" style="10" customWidth="1"/>
    <col min="4" max="7" width="14.77734375" style="10" customWidth="1"/>
    <col min="8" max="8" width="4.77734375" style="10" customWidth="1"/>
    <col min="9" max="16384" width="9.77734375" style="10"/>
  </cols>
  <sheetData>
    <row r="1" spans="1:8" x14ac:dyDescent="0.2">
      <c r="G1" s="182" t="s">
        <v>378</v>
      </c>
    </row>
    <row r="2" spans="1:8" x14ac:dyDescent="0.2">
      <c r="G2" s="9"/>
    </row>
    <row r="3" spans="1:8" ht="18" x14ac:dyDescent="0.25">
      <c r="A3" s="271" t="s">
        <v>0</v>
      </c>
      <c r="B3" s="271"/>
      <c r="C3" s="271"/>
      <c r="D3" s="271"/>
      <c r="E3" s="271"/>
      <c r="F3" s="271"/>
      <c r="G3" s="271"/>
    </row>
    <row r="4" spans="1:8" ht="18" x14ac:dyDescent="0.25">
      <c r="A4" s="271" t="s">
        <v>152</v>
      </c>
      <c r="B4" s="271"/>
      <c r="C4" s="271"/>
      <c r="D4" s="271"/>
      <c r="E4" s="271"/>
      <c r="F4" s="271"/>
      <c r="G4" s="271"/>
    </row>
    <row r="5" spans="1:8" ht="18" x14ac:dyDescent="0.25">
      <c r="A5" s="271" t="s">
        <v>46</v>
      </c>
      <c r="B5" s="271"/>
      <c r="C5" s="271"/>
      <c r="D5" s="271"/>
      <c r="E5" s="271"/>
      <c r="F5" s="271"/>
      <c r="G5" s="271"/>
    </row>
    <row r="9" spans="1:8" x14ac:dyDescent="0.2">
      <c r="D9" s="2" t="s">
        <v>28</v>
      </c>
      <c r="E9" s="2" t="s">
        <v>29</v>
      </c>
      <c r="F9" s="60"/>
      <c r="G9" s="60" t="s">
        <v>45</v>
      </c>
      <c r="H9" s="28"/>
    </row>
    <row r="10" spans="1:8" x14ac:dyDescent="0.2">
      <c r="A10" s="89"/>
      <c r="B10" s="89"/>
      <c r="C10" s="89"/>
      <c r="D10" s="5" t="s">
        <v>46</v>
      </c>
      <c r="E10" s="61" t="s">
        <v>46</v>
      </c>
      <c r="F10" s="61" t="s">
        <v>47</v>
      </c>
      <c r="G10" s="61" t="s">
        <v>48</v>
      </c>
      <c r="H10" s="28"/>
    </row>
    <row r="11" spans="1:8" x14ac:dyDescent="0.2">
      <c r="A11" s="89"/>
      <c r="B11" s="89"/>
      <c r="C11" s="89"/>
      <c r="D11" s="61">
        <f>+E11-1</f>
        <v>2024</v>
      </c>
      <c r="E11" s="61">
        <f>+F11-1</f>
        <v>2025</v>
      </c>
      <c r="F11" s="61">
        <f>+G11</f>
        <v>2026</v>
      </c>
      <c r="G11" s="61">
        <f>+'GWKS 2'!F11</f>
        <v>2026</v>
      </c>
      <c r="H11" s="28"/>
    </row>
    <row r="12" spans="1:8" ht="20.100000000000001" customHeight="1" x14ac:dyDescent="0.25">
      <c r="A12" s="225" t="s">
        <v>50</v>
      </c>
      <c r="B12" s="89"/>
      <c r="C12" s="89"/>
      <c r="D12" s="62"/>
      <c r="E12" s="62"/>
      <c r="F12" s="63"/>
      <c r="G12" s="64"/>
    </row>
    <row r="13" spans="1:8" ht="20.100000000000001" customHeight="1" x14ac:dyDescent="0.2">
      <c r="A13" s="89" t="s">
        <v>278</v>
      </c>
      <c r="B13" s="89"/>
      <c r="C13" s="89"/>
      <c r="D13" s="98">
        <v>360</v>
      </c>
      <c r="E13" s="98">
        <v>430</v>
      </c>
      <c r="F13" s="99">
        <v>900</v>
      </c>
      <c r="G13" s="99">
        <v>900</v>
      </c>
      <c r="H13" s="34"/>
    </row>
    <row r="14" spans="1:8" ht="20.100000000000001" customHeight="1" x14ac:dyDescent="0.2">
      <c r="A14" s="220" t="s">
        <v>279</v>
      </c>
      <c r="B14" s="89"/>
      <c r="C14" s="89"/>
      <c r="D14" s="98">
        <v>300</v>
      </c>
      <c r="E14" s="98">
        <v>270</v>
      </c>
      <c r="F14" s="101">
        <v>600</v>
      </c>
      <c r="G14" s="101">
        <v>600</v>
      </c>
      <c r="H14" s="34"/>
    </row>
    <row r="15" spans="1:8" ht="20.100000000000001" customHeight="1" x14ac:dyDescent="0.2">
      <c r="A15" s="220" t="s">
        <v>280</v>
      </c>
      <c r="B15" s="89"/>
      <c r="C15" s="89"/>
      <c r="D15" s="98">
        <v>4191.72</v>
      </c>
      <c r="E15" s="98">
        <v>180</v>
      </c>
      <c r="F15" s="101">
        <v>900</v>
      </c>
      <c r="G15" s="101">
        <v>900</v>
      </c>
      <c r="H15" s="34"/>
    </row>
    <row r="16" spans="1:8" ht="20.100000000000001" customHeight="1" x14ac:dyDescent="0.2">
      <c r="A16" s="220" t="s">
        <v>281</v>
      </c>
      <c r="B16" s="89"/>
      <c r="C16" s="89"/>
      <c r="D16" s="98">
        <v>0</v>
      </c>
      <c r="E16" s="98">
        <v>385</v>
      </c>
      <c r="F16" s="101">
        <v>350</v>
      </c>
      <c r="G16" s="101">
        <v>350</v>
      </c>
      <c r="H16" s="34"/>
    </row>
    <row r="17" spans="1:8" ht="20.100000000000001" customHeight="1" x14ac:dyDescent="0.2">
      <c r="A17" s="220" t="s">
        <v>282</v>
      </c>
      <c r="B17" s="89"/>
      <c r="C17" s="89"/>
      <c r="D17" s="98">
        <v>452</v>
      </c>
      <c r="E17" s="98">
        <v>457.52</v>
      </c>
      <c r="F17" s="101">
        <v>457.52</v>
      </c>
      <c r="G17" s="101">
        <v>457.52</v>
      </c>
      <c r="H17" s="34"/>
    </row>
    <row r="18" spans="1:8" ht="20.100000000000001" hidden="1" customHeight="1" x14ac:dyDescent="0.2">
      <c r="A18" s="220" t="s">
        <v>283</v>
      </c>
      <c r="B18" s="89"/>
      <c r="C18" s="89"/>
      <c r="D18" s="98">
        <v>0</v>
      </c>
      <c r="E18" s="98">
        <v>0</v>
      </c>
      <c r="F18" s="101">
        <v>248</v>
      </c>
      <c r="G18" s="101">
        <v>248</v>
      </c>
      <c r="H18" s="34"/>
    </row>
    <row r="19" spans="1:8" ht="20.100000000000001" hidden="1" customHeight="1" x14ac:dyDescent="0.2">
      <c r="A19" s="226" t="s">
        <v>284</v>
      </c>
      <c r="B19" s="89"/>
      <c r="C19" s="89"/>
      <c r="D19" s="98">
        <v>0</v>
      </c>
      <c r="E19" s="98">
        <v>0</v>
      </c>
      <c r="F19" s="101">
        <v>350</v>
      </c>
      <c r="G19" s="101">
        <v>350</v>
      </c>
      <c r="H19" s="34"/>
    </row>
    <row r="20" spans="1:8" ht="20.100000000000001" customHeight="1" x14ac:dyDescent="0.2">
      <c r="A20" s="226" t="s">
        <v>310</v>
      </c>
      <c r="B20" s="89"/>
      <c r="C20" s="89"/>
      <c r="D20" s="98">
        <v>250</v>
      </c>
      <c r="E20" s="98">
        <v>250</v>
      </c>
      <c r="F20" s="101">
        <v>250</v>
      </c>
      <c r="G20" s="101">
        <v>250</v>
      </c>
      <c r="H20" s="34"/>
    </row>
    <row r="21" spans="1:8" ht="19.5" customHeight="1" x14ac:dyDescent="0.2">
      <c r="A21" s="220" t="s">
        <v>317</v>
      </c>
      <c r="B21" s="89"/>
      <c r="C21" s="89"/>
      <c r="D21" s="98">
        <v>138.99</v>
      </c>
      <c r="E21" s="98">
        <v>138.99</v>
      </c>
      <c r="F21" s="98">
        <v>138.99</v>
      </c>
      <c r="G21" s="98">
        <v>138.99</v>
      </c>
      <c r="H21" s="34"/>
    </row>
    <row r="22" spans="1:8" ht="20.100000000000001" hidden="1" customHeight="1" x14ac:dyDescent="0.2">
      <c r="A22" s="220" t="s">
        <v>285</v>
      </c>
      <c r="B22" s="89"/>
      <c r="C22" s="89"/>
      <c r="D22" s="98">
        <v>0</v>
      </c>
      <c r="E22" s="98">
        <v>0</v>
      </c>
      <c r="F22" s="101">
        <v>0</v>
      </c>
      <c r="G22" s="101">
        <v>0</v>
      </c>
      <c r="H22" s="34"/>
    </row>
    <row r="23" spans="1:8" ht="20.100000000000001" hidden="1" customHeight="1" x14ac:dyDescent="0.2">
      <c r="A23" s="220" t="s">
        <v>286</v>
      </c>
      <c r="B23" s="89"/>
      <c r="C23" s="89"/>
      <c r="D23" s="98">
        <v>0</v>
      </c>
      <c r="E23" s="98">
        <v>0</v>
      </c>
      <c r="F23" s="101">
        <v>0</v>
      </c>
      <c r="G23" s="101">
        <v>0</v>
      </c>
      <c r="H23" s="34"/>
    </row>
    <row r="24" spans="1:8" ht="20.100000000000001" hidden="1" customHeight="1" x14ac:dyDescent="0.2">
      <c r="A24" s="220" t="s">
        <v>287</v>
      </c>
      <c r="B24" s="89"/>
      <c r="C24" s="89"/>
      <c r="D24" s="98">
        <v>0</v>
      </c>
      <c r="E24" s="98">
        <v>0</v>
      </c>
      <c r="F24" s="101">
        <v>0</v>
      </c>
      <c r="G24" s="101">
        <v>0</v>
      </c>
      <c r="H24" s="34"/>
    </row>
    <row r="25" spans="1:8" ht="20.100000000000001" hidden="1" customHeight="1" x14ac:dyDescent="0.2">
      <c r="A25" s="226" t="s">
        <v>288</v>
      </c>
      <c r="B25" s="89"/>
      <c r="C25" s="89"/>
      <c r="D25" s="98">
        <v>0</v>
      </c>
      <c r="E25" s="98">
        <v>0</v>
      </c>
      <c r="F25" s="101">
        <v>0</v>
      </c>
      <c r="G25" s="101">
        <v>0</v>
      </c>
      <c r="H25" s="34"/>
    </row>
    <row r="26" spans="1:8" ht="20.100000000000001" hidden="1" customHeight="1" x14ac:dyDescent="0.2">
      <c r="A26" s="220" t="s">
        <v>289</v>
      </c>
      <c r="B26" s="89"/>
      <c r="C26" s="89"/>
      <c r="D26" s="98">
        <v>0</v>
      </c>
      <c r="E26" s="98">
        <v>0</v>
      </c>
      <c r="F26" s="101">
        <v>0</v>
      </c>
      <c r="G26" s="101">
        <v>0</v>
      </c>
      <c r="H26" s="34"/>
    </row>
    <row r="27" spans="1:8" ht="20.100000000000001" hidden="1" customHeight="1" x14ac:dyDescent="0.2">
      <c r="A27" s="220" t="s">
        <v>290</v>
      </c>
      <c r="B27" s="89"/>
      <c r="C27" s="89"/>
      <c r="D27" s="98">
        <v>0</v>
      </c>
      <c r="E27" s="98">
        <v>0</v>
      </c>
      <c r="F27" s="101">
        <v>0</v>
      </c>
      <c r="G27" s="101">
        <v>0</v>
      </c>
      <c r="H27" s="34"/>
    </row>
    <row r="28" spans="1:8" ht="20.100000000000001" customHeight="1" x14ac:dyDescent="0.2">
      <c r="A28" s="220" t="s">
        <v>318</v>
      </c>
      <c r="B28" s="89"/>
      <c r="C28" s="89"/>
      <c r="D28" s="98">
        <v>671</v>
      </c>
      <c r="E28" s="98">
        <v>671</v>
      </c>
      <c r="F28" s="101">
        <v>671</v>
      </c>
      <c r="G28" s="101">
        <v>671</v>
      </c>
      <c r="H28" s="34"/>
    </row>
    <row r="29" spans="1:8" ht="20.100000000000001" customHeight="1" x14ac:dyDescent="0.2">
      <c r="A29" s="220" t="s">
        <v>316</v>
      </c>
      <c r="B29" s="89"/>
      <c r="C29" s="89"/>
      <c r="D29" s="98">
        <v>420</v>
      </c>
      <c r="E29" s="98"/>
      <c r="F29" s="101">
        <v>200</v>
      </c>
      <c r="G29" s="101">
        <v>200</v>
      </c>
      <c r="H29" s="34"/>
    </row>
    <row r="30" spans="1:8" ht="20.100000000000001" customHeight="1" x14ac:dyDescent="0.2">
      <c r="A30" s="220" t="s">
        <v>292</v>
      </c>
      <c r="B30" s="89"/>
      <c r="C30" s="89"/>
      <c r="D30" s="98">
        <v>0</v>
      </c>
      <c r="E30" s="98">
        <v>78</v>
      </c>
      <c r="F30" s="101">
        <v>0</v>
      </c>
      <c r="G30" s="101">
        <v>0</v>
      </c>
      <c r="H30" s="34"/>
    </row>
    <row r="31" spans="1:8" ht="20.100000000000001" customHeight="1" x14ac:dyDescent="0.2">
      <c r="A31" s="220" t="s">
        <v>293</v>
      </c>
      <c r="B31" s="89"/>
      <c r="C31" s="89"/>
      <c r="D31" s="98">
        <v>0</v>
      </c>
      <c r="E31" s="98">
        <v>68.849999999999994</v>
      </c>
      <c r="F31" s="101">
        <v>355.74</v>
      </c>
      <c r="G31" s="101">
        <v>355.74</v>
      </c>
      <c r="H31" s="34"/>
    </row>
    <row r="32" spans="1:8" ht="20.100000000000001" customHeight="1" x14ac:dyDescent="0.2">
      <c r="A32" s="89" t="s">
        <v>313</v>
      </c>
      <c r="B32" s="89"/>
      <c r="C32" s="89"/>
      <c r="D32" s="98">
        <v>262.49</v>
      </c>
      <c r="E32" s="98">
        <v>489.58</v>
      </c>
      <c r="F32" s="101">
        <v>350</v>
      </c>
      <c r="G32" s="101">
        <v>350</v>
      </c>
      <c r="H32" s="34"/>
    </row>
    <row r="33" spans="1:8" ht="20.100000000000001" customHeight="1" x14ac:dyDescent="0.2">
      <c r="A33" s="220" t="s">
        <v>312</v>
      </c>
      <c r="B33" s="89"/>
      <c r="C33" s="89"/>
      <c r="D33" s="98">
        <v>5373.64</v>
      </c>
      <c r="E33" s="98">
        <v>5600</v>
      </c>
      <c r="F33" s="101">
        <v>5600</v>
      </c>
      <c r="G33" s="101">
        <v>5600</v>
      </c>
      <c r="H33" s="34"/>
    </row>
    <row r="34" spans="1:8" ht="20.100000000000001" customHeight="1" x14ac:dyDescent="0.2">
      <c r="A34" s="220" t="s">
        <v>314</v>
      </c>
      <c r="B34" s="89"/>
      <c r="C34" s="89"/>
      <c r="D34" s="98">
        <v>180</v>
      </c>
      <c r="E34" s="98">
        <v>184</v>
      </c>
      <c r="F34" s="101">
        <v>240</v>
      </c>
      <c r="G34" s="101">
        <v>240</v>
      </c>
      <c r="H34" s="34"/>
    </row>
    <row r="35" spans="1:8" ht="20.100000000000001" customHeight="1" x14ac:dyDescent="0.2">
      <c r="A35" s="220" t="s">
        <v>315</v>
      </c>
      <c r="B35" s="89"/>
      <c r="C35" s="89"/>
      <c r="D35" s="98">
        <v>100</v>
      </c>
      <c r="E35" s="98">
        <v>100</v>
      </c>
      <c r="F35" s="101">
        <v>100</v>
      </c>
      <c r="G35" s="101">
        <v>100</v>
      </c>
      <c r="H35" s="34"/>
    </row>
    <row r="36" spans="1:8" ht="20.100000000000001" customHeight="1" x14ac:dyDescent="0.2">
      <c r="A36" s="220" t="s">
        <v>294</v>
      </c>
      <c r="B36" s="89"/>
      <c r="C36" s="89"/>
      <c r="D36" s="98">
        <v>0</v>
      </c>
      <c r="E36" s="98"/>
      <c r="F36" s="101">
        <v>100</v>
      </c>
      <c r="G36" s="101">
        <v>100</v>
      </c>
      <c r="H36" s="34"/>
    </row>
    <row r="37" spans="1:8" ht="20.100000000000001" customHeight="1" x14ac:dyDescent="0.2">
      <c r="A37" s="220" t="s">
        <v>295</v>
      </c>
      <c r="B37" s="89"/>
      <c r="C37" s="89"/>
      <c r="D37" s="98">
        <v>0</v>
      </c>
      <c r="E37" s="98">
        <v>146</v>
      </c>
      <c r="F37" s="101">
        <v>146</v>
      </c>
      <c r="G37" s="101">
        <v>146</v>
      </c>
      <c r="H37" s="34"/>
    </row>
    <row r="38" spans="1:8" ht="20.100000000000001" customHeight="1" x14ac:dyDescent="0.2">
      <c r="A38" s="220" t="s">
        <v>322</v>
      </c>
      <c r="B38" s="89"/>
      <c r="C38" s="89"/>
      <c r="D38" s="98">
        <v>2050</v>
      </c>
      <c r="E38" s="98">
        <v>1550</v>
      </c>
      <c r="F38" s="101">
        <v>1550</v>
      </c>
      <c r="G38" s="101">
        <v>1550</v>
      </c>
      <c r="H38" s="34"/>
    </row>
    <row r="39" spans="1:8" ht="20.100000000000001" hidden="1" customHeight="1" x14ac:dyDescent="0.2">
      <c r="A39" s="220" t="s">
        <v>296</v>
      </c>
      <c r="B39" s="89"/>
      <c r="C39" s="89"/>
      <c r="D39" s="98">
        <v>0</v>
      </c>
      <c r="E39" s="98">
        <v>0</v>
      </c>
      <c r="F39" s="101">
        <v>0</v>
      </c>
      <c r="G39" s="101">
        <v>0</v>
      </c>
      <c r="H39" s="34"/>
    </row>
    <row r="40" spans="1:8" ht="20.100000000000001" customHeight="1" x14ac:dyDescent="0.2">
      <c r="A40" s="220" t="s">
        <v>368</v>
      </c>
      <c r="B40" s="89"/>
      <c r="C40" s="89"/>
      <c r="D40" s="98">
        <v>0</v>
      </c>
      <c r="E40" s="98">
        <v>50</v>
      </c>
      <c r="F40" s="101">
        <v>0</v>
      </c>
      <c r="G40" s="101">
        <v>0</v>
      </c>
      <c r="H40" s="34"/>
    </row>
    <row r="41" spans="1:8" ht="20.100000000000001" customHeight="1" x14ac:dyDescent="0.2">
      <c r="A41" s="220" t="s">
        <v>311</v>
      </c>
      <c r="B41" s="89"/>
      <c r="C41" s="89"/>
      <c r="D41" s="98">
        <v>0</v>
      </c>
      <c r="E41" s="98">
        <v>0</v>
      </c>
      <c r="F41" s="101">
        <v>350</v>
      </c>
      <c r="G41" s="101">
        <v>350</v>
      </c>
      <c r="H41" s="34"/>
    </row>
    <row r="42" spans="1:8" ht="20.100000000000001" customHeight="1" x14ac:dyDescent="0.2">
      <c r="A42" s="220" t="s">
        <v>367</v>
      </c>
      <c r="B42" s="89"/>
      <c r="C42" s="89"/>
      <c r="D42" s="98">
        <v>0</v>
      </c>
      <c r="E42" s="98">
        <v>90</v>
      </c>
      <c r="F42" s="101">
        <v>180</v>
      </c>
      <c r="G42" s="101">
        <v>180</v>
      </c>
      <c r="H42" s="34"/>
    </row>
    <row r="43" spans="1:8" ht="20.100000000000001" customHeight="1" x14ac:dyDescent="0.2">
      <c r="A43" s="220" t="s">
        <v>291</v>
      </c>
      <c r="B43" s="89"/>
      <c r="C43" s="89"/>
      <c r="D43" s="98">
        <v>0</v>
      </c>
      <c r="E43" s="98">
        <v>0</v>
      </c>
      <c r="F43" s="101">
        <v>248</v>
      </c>
      <c r="G43" s="101">
        <v>248</v>
      </c>
      <c r="H43" s="34"/>
    </row>
    <row r="44" spans="1:8" ht="20.100000000000001" customHeight="1" x14ac:dyDescent="0.2">
      <c r="A44" s="220" t="s">
        <v>319</v>
      </c>
      <c r="B44" s="89"/>
      <c r="C44" s="89"/>
      <c r="D44" s="98">
        <v>125</v>
      </c>
      <c r="E44" s="98">
        <v>0</v>
      </c>
      <c r="F44" s="101">
        <v>0</v>
      </c>
      <c r="G44" s="98">
        <v>0</v>
      </c>
      <c r="H44" s="34"/>
    </row>
    <row r="45" spans="1:8" ht="20.100000000000001" customHeight="1" x14ac:dyDescent="0.2">
      <c r="A45" s="220" t="s">
        <v>321</v>
      </c>
      <c r="B45" s="89"/>
      <c r="C45" s="89"/>
      <c r="D45" s="98">
        <v>100</v>
      </c>
      <c r="E45" s="98">
        <v>0</v>
      </c>
      <c r="F45" s="101">
        <v>0</v>
      </c>
      <c r="G45" s="98">
        <v>0</v>
      </c>
      <c r="H45" s="34"/>
    </row>
    <row r="46" spans="1:8" ht="20.100000000000001" customHeight="1" x14ac:dyDescent="0.2">
      <c r="A46" s="220" t="s">
        <v>320</v>
      </c>
      <c r="B46" s="89"/>
      <c r="C46" s="89"/>
      <c r="D46" s="98">
        <v>0</v>
      </c>
      <c r="E46" s="98">
        <v>785</v>
      </c>
      <c r="F46" s="101"/>
      <c r="G46" s="98">
        <v>0</v>
      </c>
      <c r="H46" s="34"/>
    </row>
    <row r="47" spans="1:8" ht="20.100000000000001" customHeight="1" thickBot="1" x14ac:dyDescent="0.25">
      <c r="A47" s="220" t="s">
        <v>369</v>
      </c>
      <c r="B47" s="89"/>
      <c r="C47" s="89"/>
      <c r="D47" s="98">
        <v>0</v>
      </c>
      <c r="E47" s="98">
        <v>100</v>
      </c>
      <c r="F47" s="101">
        <v>100</v>
      </c>
      <c r="G47" s="98">
        <v>100</v>
      </c>
      <c r="H47" s="34"/>
    </row>
    <row r="48" spans="1:8" ht="20.100000000000001" customHeight="1" thickTop="1" thickBot="1" x14ac:dyDescent="0.25">
      <c r="A48" s="89" t="s">
        <v>51</v>
      </c>
      <c r="B48" s="89"/>
      <c r="C48" s="89"/>
      <c r="D48" s="65">
        <f>SUM(D13:D47)</f>
        <v>14974.84</v>
      </c>
      <c r="E48" s="65">
        <f>SUM(E13:E47)</f>
        <v>12023.94</v>
      </c>
      <c r="F48" s="65">
        <f>SUM(F13:F47)</f>
        <v>14385.25</v>
      </c>
      <c r="G48" s="65">
        <f>SUM(G13:G47)</f>
        <v>14385.25</v>
      </c>
      <c r="H48" s="34"/>
    </row>
  </sheetData>
  <mergeCells count="3">
    <mergeCell ref="A3:G3"/>
    <mergeCell ref="A4:G4"/>
    <mergeCell ref="A5:G5"/>
  </mergeCells>
  <phoneticPr fontId="0" type="noConversion"/>
  <printOptions gridLinesSet="0"/>
  <pageMargins left="0.4" right="0.4" top="0.33300000000000002" bottom="0.33300000000000002" header="0.5" footer="0.5"/>
  <pageSetup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7">
    <pageSetUpPr fitToPage="1"/>
  </sheetPr>
  <dimension ref="A1:I43"/>
  <sheetViews>
    <sheetView showGridLines="0" topLeftCell="A4" zoomScale="75" workbookViewId="0">
      <selection activeCell="E73" sqref="E73"/>
    </sheetView>
  </sheetViews>
  <sheetFormatPr defaultColWidth="9.77734375" defaultRowHeight="15" x14ac:dyDescent="0.2"/>
  <cols>
    <col min="1" max="3" width="9.77734375" style="10"/>
    <col min="4" max="7" width="14.77734375" style="10" customWidth="1"/>
    <col min="8" max="8" width="4.77734375" style="10" customWidth="1"/>
    <col min="9" max="9" width="11.33203125" style="10" bestFit="1" customWidth="1"/>
    <col min="10" max="16384" width="9.77734375" style="10"/>
  </cols>
  <sheetData>
    <row r="1" spans="1:9" x14ac:dyDescent="0.2">
      <c r="G1" s="182" t="s">
        <v>379</v>
      </c>
    </row>
    <row r="2" spans="1:9" x14ac:dyDescent="0.2">
      <c r="G2" s="9"/>
    </row>
    <row r="3" spans="1:9" ht="18" x14ac:dyDescent="0.25">
      <c r="A3" s="271" t="s">
        <v>0</v>
      </c>
      <c r="B3" s="271"/>
      <c r="C3" s="271"/>
      <c r="D3" s="271"/>
      <c r="E3" s="271"/>
      <c r="F3" s="271"/>
      <c r="G3" s="271"/>
    </row>
    <row r="4" spans="1:9" ht="18" x14ac:dyDescent="0.25">
      <c r="A4" s="271" t="s">
        <v>152</v>
      </c>
      <c r="B4" s="271"/>
      <c r="C4" s="271"/>
      <c r="D4" s="271"/>
      <c r="E4" s="271"/>
      <c r="F4" s="271"/>
      <c r="G4" s="271"/>
    </row>
    <row r="5" spans="1:9" ht="18" x14ac:dyDescent="0.25">
      <c r="A5" s="271" t="s">
        <v>154</v>
      </c>
      <c r="B5" s="271"/>
      <c r="C5" s="271"/>
      <c r="D5" s="271"/>
      <c r="E5" s="271"/>
      <c r="F5" s="271"/>
      <c r="G5" s="271"/>
    </row>
    <row r="7" spans="1:9" x14ac:dyDescent="0.2">
      <c r="C7" s="9"/>
    </row>
    <row r="9" spans="1:9" x14ac:dyDescent="0.2">
      <c r="D9" s="2" t="s">
        <v>28</v>
      </c>
      <c r="E9" s="2" t="s">
        <v>29</v>
      </c>
      <c r="F9" s="60"/>
      <c r="G9" s="60" t="s">
        <v>45</v>
      </c>
      <c r="H9" s="28"/>
    </row>
    <row r="10" spans="1:9" x14ac:dyDescent="0.2">
      <c r="A10" s="89"/>
      <c r="B10" s="89"/>
      <c r="C10" s="89"/>
      <c r="D10" s="5" t="s">
        <v>46</v>
      </c>
      <c r="E10" s="61" t="s">
        <v>46</v>
      </c>
      <c r="F10" s="61" t="s">
        <v>47</v>
      </c>
      <c r="G10" s="61" t="s">
        <v>48</v>
      </c>
      <c r="H10" s="28"/>
    </row>
    <row r="11" spans="1:9" x14ac:dyDescent="0.2">
      <c r="A11" s="89"/>
      <c r="B11" s="89"/>
      <c r="C11" s="89"/>
      <c r="D11" s="61">
        <f>+E11-1</f>
        <v>2024</v>
      </c>
      <c r="E11" s="61">
        <f>+F11-1</f>
        <v>2025</v>
      </c>
      <c r="F11" s="61">
        <f>+G11</f>
        <v>2026</v>
      </c>
      <c r="G11" s="61">
        <f>+'GWKS 3'!G11</f>
        <v>2026</v>
      </c>
      <c r="H11" s="28"/>
    </row>
    <row r="12" spans="1:9" x14ac:dyDescent="0.2">
      <c r="A12" s="220"/>
      <c r="B12" s="89"/>
      <c r="C12" s="89"/>
      <c r="D12" s="66"/>
      <c r="E12" s="66"/>
      <c r="F12" s="66"/>
      <c r="G12" s="66"/>
      <c r="H12" s="28"/>
    </row>
    <row r="13" spans="1:9" ht="20.100000000000001" customHeight="1" x14ac:dyDescent="0.25">
      <c r="A13" s="223" t="s">
        <v>52</v>
      </c>
      <c r="B13" s="89"/>
      <c r="C13" s="89"/>
      <c r="D13" s="62"/>
      <c r="E13" s="62"/>
      <c r="F13" s="63"/>
      <c r="G13" s="64"/>
    </row>
    <row r="14" spans="1:9" ht="20.100000000000001" customHeight="1" x14ac:dyDescent="0.2">
      <c r="A14" s="89" t="s">
        <v>300</v>
      </c>
      <c r="B14" s="89"/>
      <c r="C14" s="89"/>
      <c r="D14" s="98">
        <v>621</v>
      </c>
      <c r="E14" s="98">
        <v>621</v>
      </c>
      <c r="F14" s="99">
        <v>621</v>
      </c>
      <c r="G14" s="99">
        <v>621</v>
      </c>
      <c r="H14" s="55"/>
    </row>
    <row r="15" spans="1:9" ht="20.100000000000001" customHeight="1" x14ac:dyDescent="0.2">
      <c r="A15" s="220" t="s">
        <v>323</v>
      </c>
      <c r="B15" s="89"/>
      <c r="C15" s="89"/>
      <c r="D15" s="98">
        <v>0</v>
      </c>
      <c r="E15" s="98">
        <v>308</v>
      </c>
      <c r="F15" s="99">
        <v>0</v>
      </c>
      <c r="G15" s="99">
        <v>0</v>
      </c>
      <c r="H15" s="55"/>
      <c r="I15" s="13"/>
    </row>
    <row r="16" spans="1:9" ht="20.100000000000001" customHeight="1" x14ac:dyDescent="0.2">
      <c r="A16" s="220" t="s">
        <v>324</v>
      </c>
      <c r="B16" s="89"/>
      <c r="C16" s="89"/>
      <c r="D16" s="98">
        <v>0</v>
      </c>
      <c r="E16" s="98">
        <v>0</v>
      </c>
      <c r="F16" s="99">
        <v>155</v>
      </c>
      <c r="G16" s="99">
        <v>155</v>
      </c>
      <c r="H16" s="55"/>
    </row>
    <row r="17" spans="1:8" ht="20.100000000000001" hidden="1" customHeight="1" x14ac:dyDescent="0.2">
      <c r="A17" s="220" t="s">
        <v>301</v>
      </c>
      <c r="B17" s="89"/>
      <c r="C17" s="89"/>
      <c r="D17" s="98">
        <v>0</v>
      </c>
      <c r="E17" s="98">
        <v>0</v>
      </c>
      <c r="F17" s="99">
        <v>0</v>
      </c>
      <c r="G17" s="100">
        <v>0</v>
      </c>
      <c r="H17" s="55"/>
    </row>
    <row r="18" spans="1:8" ht="20.100000000000001" hidden="1" customHeight="1" x14ac:dyDescent="0.2">
      <c r="A18" s="220"/>
      <c r="B18" s="89"/>
      <c r="C18" s="89"/>
      <c r="D18" s="98">
        <v>0</v>
      </c>
      <c r="E18" s="98">
        <v>0</v>
      </c>
      <c r="F18" s="99">
        <v>0</v>
      </c>
      <c r="G18" s="100">
        <v>0</v>
      </c>
      <c r="H18" s="55"/>
    </row>
    <row r="19" spans="1:8" ht="20.100000000000001" hidden="1" customHeight="1" x14ac:dyDescent="0.2">
      <c r="A19" s="220"/>
      <c r="B19" s="89"/>
      <c r="C19" s="89"/>
      <c r="D19" s="98">
        <v>0</v>
      </c>
      <c r="E19" s="98">
        <v>0</v>
      </c>
      <c r="F19" s="99">
        <v>0</v>
      </c>
      <c r="G19" s="100">
        <v>0</v>
      </c>
      <c r="H19" s="55"/>
    </row>
    <row r="20" spans="1:8" ht="20.100000000000001" hidden="1" customHeight="1" x14ac:dyDescent="0.2">
      <c r="A20" s="220"/>
      <c r="B20" s="89"/>
      <c r="C20" s="89"/>
      <c r="D20" s="98">
        <v>0</v>
      </c>
      <c r="E20" s="98">
        <v>0</v>
      </c>
      <c r="F20" s="99">
        <v>0</v>
      </c>
      <c r="G20" s="100">
        <v>0</v>
      </c>
      <c r="H20" s="55"/>
    </row>
    <row r="21" spans="1:8" ht="20.100000000000001" hidden="1" customHeight="1" x14ac:dyDescent="0.2">
      <c r="A21" s="220"/>
      <c r="B21" s="89"/>
      <c r="C21" s="89"/>
      <c r="D21" s="98">
        <v>0</v>
      </c>
      <c r="E21" s="98">
        <v>0</v>
      </c>
      <c r="F21" s="99">
        <v>0</v>
      </c>
      <c r="G21" s="100">
        <v>0</v>
      </c>
      <c r="H21" s="55"/>
    </row>
    <row r="22" spans="1:8" ht="20.100000000000001" customHeight="1" x14ac:dyDescent="0.2">
      <c r="A22" s="220"/>
      <c r="B22" s="89"/>
      <c r="C22" s="89"/>
      <c r="D22" s="98">
        <v>0</v>
      </c>
      <c r="E22" s="98">
        <v>0</v>
      </c>
      <c r="F22" s="99">
        <v>0</v>
      </c>
      <c r="G22" s="100">
        <v>0</v>
      </c>
      <c r="H22" s="55"/>
    </row>
    <row r="23" spans="1:8" ht="20.100000000000001" customHeight="1" x14ac:dyDescent="0.2">
      <c r="A23" s="220"/>
      <c r="B23" s="220"/>
      <c r="C23" s="89"/>
      <c r="D23" s="98">
        <v>0</v>
      </c>
      <c r="E23" s="98">
        <v>0</v>
      </c>
      <c r="F23" s="99">
        <v>0</v>
      </c>
      <c r="G23" s="100">
        <v>0</v>
      </c>
      <c r="H23" s="55"/>
    </row>
    <row r="24" spans="1:8" ht="20.100000000000001" customHeight="1" x14ac:dyDescent="0.2">
      <c r="A24" s="220" t="s">
        <v>53</v>
      </c>
      <c r="B24" s="89"/>
      <c r="C24" s="89"/>
      <c r="D24" s="67" t="s">
        <v>392</v>
      </c>
      <c r="E24" s="67">
        <f>SUM(E14:E23)</f>
        <v>929</v>
      </c>
      <c r="F24" s="67">
        <f>SUM(F14:F23)</f>
        <v>776</v>
      </c>
      <c r="G24" s="67">
        <f>SUM(G14:G23)</f>
        <v>776</v>
      </c>
      <c r="H24" s="55"/>
    </row>
    <row r="25" spans="1:8" ht="20.100000000000001" customHeight="1" x14ac:dyDescent="0.2">
      <c r="A25" s="220"/>
      <c r="B25" s="89"/>
      <c r="C25" s="89"/>
      <c r="D25" s="68"/>
      <c r="E25" s="68"/>
      <c r="F25" s="68"/>
      <c r="G25" s="68"/>
      <c r="H25" s="55"/>
    </row>
    <row r="26" spans="1:8" ht="20.100000000000001" customHeight="1" x14ac:dyDescent="0.25">
      <c r="A26" s="223" t="s">
        <v>299</v>
      </c>
      <c r="B26" s="89"/>
      <c r="C26" s="89"/>
      <c r="D26" s="68"/>
      <c r="E26" s="68"/>
      <c r="F26" s="68"/>
      <c r="G26" s="68"/>
      <c r="H26" s="55"/>
    </row>
    <row r="27" spans="1:8" ht="20.100000000000001" customHeight="1" x14ac:dyDescent="0.2">
      <c r="A27" s="220" t="s">
        <v>297</v>
      </c>
      <c r="B27" s="89"/>
      <c r="C27" s="89"/>
      <c r="D27" s="102">
        <v>0</v>
      </c>
      <c r="E27" s="102">
        <v>0</v>
      </c>
      <c r="F27" s="102">
        <v>0</v>
      </c>
      <c r="G27" s="102">
        <v>0</v>
      </c>
      <c r="H27" s="55"/>
    </row>
    <row r="28" spans="1:8" ht="20.100000000000001" customHeight="1" x14ac:dyDescent="0.2">
      <c r="A28" s="220" t="s">
        <v>298</v>
      </c>
      <c r="B28" s="89"/>
      <c r="C28" s="89"/>
      <c r="D28" s="102">
        <v>0</v>
      </c>
      <c r="E28" s="102">
        <v>0</v>
      </c>
      <c r="F28" s="102">
        <v>0</v>
      </c>
      <c r="G28" s="102">
        <v>0</v>
      </c>
      <c r="H28" s="55"/>
    </row>
    <row r="29" spans="1:8" ht="20.100000000000001" hidden="1" customHeight="1" x14ac:dyDescent="0.2">
      <c r="A29" s="220"/>
      <c r="B29" s="89"/>
      <c r="C29" s="89"/>
      <c r="D29" s="102">
        <v>0</v>
      </c>
      <c r="E29" s="102">
        <v>0</v>
      </c>
      <c r="F29" s="102">
        <v>0</v>
      </c>
      <c r="G29" s="102">
        <v>0</v>
      </c>
      <c r="H29" s="55"/>
    </row>
    <row r="30" spans="1:8" ht="20.100000000000001" hidden="1" customHeight="1" x14ac:dyDescent="0.2">
      <c r="A30" s="220"/>
      <c r="B30" s="89"/>
      <c r="C30" s="89"/>
      <c r="D30" s="102">
        <v>0</v>
      </c>
      <c r="E30" s="102">
        <v>0</v>
      </c>
      <c r="F30" s="102">
        <v>0</v>
      </c>
      <c r="G30" s="102">
        <v>0</v>
      </c>
      <c r="H30" s="55"/>
    </row>
    <row r="31" spans="1:8" ht="20.100000000000001" hidden="1" customHeight="1" x14ac:dyDescent="0.2">
      <c r="A31" s="220"/>
      <c r="B31" s="89"/>
      <c r="C31" s="89"/>
      <c r="D31" s="102">
        <v>0</v>
      </c>
      <c r="E31" s="102">
        <v>0</v>
      </c>
      <c r="F31" s="102">
        <v>0</v>
      </c>
      <c r="G31" s="102">
        <v>0</v>
      </c>
      <c r="H31" s="55"/>
    </row>
    <row r="32" spans="1:8" ht="20.100000000000001" customHeight="1" x14ac:dyDescent="0.2">
      <c r="A32" s="220"/>
      <c r="B32" s="89"/>
      <c r="C32" s="89"/>
      <c r="D32" s="102">
        <v>0</v>
      </c>
      <c r="E32" s="102">
        <v>0</v>
      </c>
      <c r="F32" s="102">
        <v>0</v>
      </c>
      <c r="G32" s="102">
        <v>0</v>
      </c>
      <c r="H32" s="55"/>
    </row>
    <row r="33" spans="1:8" ht="20.100000000000001" customHeight="1" x14ac:dyDescent="0.2">
      <c r="A33" s="220" t="s">
        <v>304</v>
      </c>
      <c r="B33" s="89"/>
      <c r="C33" s="89"/>
      <c r="D33" s="67">
        <f>SUM(D27:D32)</f>
        <v>0</v>
      </c>
      <c r="E33" s="67">
        <f>SUM(E27:E32)</f>
        <v>0</v>
      </c>
      <c r="F33" s="67">
        <f>SUM(F27:F32)</f>
        <v>0</v>
      </c>
      <c r="G33" s="67">
        <f>SUM(G27:G32)</f>
        <v>0</v>
      </c>
      <c r="H33" s="55"/>
    </row>
    <row r="34" spans="1:8" ht="20.100000000000001" customHeight="1" x14ac:dyDescent="0.2">
      <c r="A34" s="220"/>
      <c r="B34" s="89"/>
      <c r="C34" s="89"/>
      <c r="D34" s="68"/>
      <c r="E34" s="68"/>
      <c r="F34" s="68"/>
      <c r="G34" s="68"/>
      <c r="H34" s="55"/>
    </row>
    <row r="35" spans="1:8" ht="20.100000000000001" customHeight="1" x14ac:dyDescent="0.25">
      <c r="A35" s="223" t="s">
        <v>54</v>
      </c>
      <c r="B35" s="89"/>
      <c r="C35" s="89"/>
      <c r="D35" s="69"/>
      <c r="E35" s="69"/>
      <c r="F35" s="69"/>
      <c r="G35" s="69"/>
      <c r="H35" s="55"/>
    </row>
    <row r="36" spans="1:8" ht="20.100000000000001" hidden="1" customHeight="1" x14ac:dyDescent="0.2">
      <c r="A36" s="220" t="s">
        <v>302</v>
      </c>
      <c r="B36" s="89"/>
      <c r="C36" s="89"/>
      <c r="D36" s="102">
        <v>0</v>
      </c>
      <c r="E36" s="102">
        <v>0</v>
      </c>
      <c r="F36" s="102">
        <v>0</v>
      </c>
      <c r="G36" s="102">
        <v>0</v>
      </c>
      <c r="H36" s="55"/>
    </row>
    <row r="37" spans="1:8" ht="20.100000000000001" customHeight="1" x14ac:dyDescent="0.2">
      <c r="A37" s="226" t="s">
        <v>303</v>
      </c>
      <c r="B37" s="89"/>
      <c r="C37" s="89"/>
      <c r="D37" s="102">
        <v>0</v>
      </c>
      <c r="E37" s="102">
        <v>0</v>
      </c>
      <c r="F37" s="102">
        <v>0</v>
      </c>
      <c r="G37" s="102">
        <v>0</v>
      </c>
      <c r="H37" s="55"/>
    </row>
    <row r="38" spans="1:8" ht="20.100000000000001" customHeight="1" x14ac:dyDescent="0.2">
      <c r="A38" s="226"/>
      <c r="B38" s="89"/>
      <c r="C38" s="89"/>
      <c r="D38" s="102">
        <v>0</v>
      </c>
      <c r="E38" s="102">
        <v>0</v>
      </c>
      <c r="F38" s="102">
        <v>0</v>
      </c>
      <c r="G38" s="102">
        <v>0</v>
      </c>
      <c r="H38" s="55"/>
    </row>
    <row r="39" spans="1:8" ht="20.100000000000001" customHeight="1" x14ac:dyDescent="0.2">
      <c r="A39" s="226"/>
      <c r="B39" s="89"/>
      <c r="C39" s="89"/>
      <c r="D39" s="102">
        <v>0</v>
      </c>
      <c r="E39" s="102">
        <v>0</v>
      </c>
      <c r="F39" s="102">
        <v>0</v>
      </c>
      <c r="G39" s="102">
        <v>0</v>
      </c>
      <c r="H39" s="55"/>
    </row>
    <row r="40" spans="1:8" ht="20.100000000000001" customHeight="1" x14ac:dyDescent="0.2">
      <c r="A40" s="89" t="s">
        <v>55</v>
      </c>
      <c r="B40" s="89"/>
      <c r="C40" s="89"/>
      <c r="D40" s="56">
        <f>SUM(D36:D39)</f>
        <v>0</v>
      </c>
      <c r="E40" s="56">
        <f>SUM(E36:E39)</f>
        <v>0</v>
      </c>
      <c r="F40" s="56">
        <f>SUM(F36:F39)</f>
        <v>0</v>
      </c>
      <c r="G40" s="56">
        <f>SUM(G36:G39)</f>
        <v>0</v>
      </c>
      <c r="H40" s="55"/>
    </row>
    <row r="41" spans="1:8" x14ac:dyDescent="0.2">
      <c r="A41" s="89"/>
      <c r="B41" s="89"/>
      <c r="C41" s="89"/>
    </row>
    <row r="42" spans="1:8" x14ac:dyDescent="0.2">
      <c r="A42" s="89"/>
      <c r="B42" s="89"/>
      <c r="C42" s="89"/>
    </row>
    <row r="43" spans="1:8" x14ac:dyDescent="0.2">
      <c r="A43" s="89"/>
      <c r="B43" s="89"/>
      <c r="C43" s="89"/>
    </row>
  </sheetData>
  <mergeCells count="3">
    <mergeCell ref="A3:G3"/>
    <mergeCell ref="A4:G4"/>
    <mergeCell ref="A5:G5"/>
  </mergeCells>
  <phoneticPr fontId="0" type="noConversion"/>
  <printOptions gridLinesSet="0"/>
  <pageMargins left="0.4" right="0.4" top="0.33300000000000002" bottom="0.33300000000000002" header="0.5" footer="0.5"/>
  <pageSetup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Sheet8">
    <pageSetUpPr fitToPage="1"/>
  </sheetPr>
  <dimension ref="A1:K51"/>
  <sheetViews>
    <sheetView showGridLines="0" topLeftCell="A6" zoomScale="75" workbookViewId="0">
      <selection activeCell="E73" sqref="E73"/>
    </sheetView>
  </sheetViews>
  <sheetFormatPr defaultColWidth="9.77734375" defaultRowHeight="15" x14ac:dyDescent="0.2"/>
  <cols>
    <col min="1" max="2" width="9.77734375" style="10"/>
    <col min="3" max="3" width="11.88671875" style="10" customWidth="1"/>
    <col min="4" max="7" width="14.77734375" style="10" customWidth="1"/>
    <col min="8" max="8" width="4.77734375" style="10" customWidth="1"/>
    <col min="9" max="10" width="9.77734375" style="10"/>
    <col min="11" max="11" width="11.44140625" style="10" bestFit="1" customWidth="1"/>
    <col min="12" max="16384" width="9.77734375" style="10"/>
  </cols>
  <sheetData>
    <row r="1" spans="1:8" x14ac:dyDescent="0.2">
      <c r="G1" s="182" t="s">
        <v>380</v>
      </c>
    </row>
    <row r="2" spans="1:8" x14ac:dyDescent="0.2">
      <c r="G2" s="9"/>
    </row>
    <row r="3" spans="1:8" ht="18" x14ac:dyDescent="0.25">
      <c r="A3" s="271" t="s">
        <v>0</v>
      </c>
      <c r="B3" s="271"/>
      <c r="C3" s="271"/>
      <c r="D3" s="271"/>
      <c r="E3" s="271"/>
      <c r="F3" s="271"/>
      <c r="G3" s="271"/>
    </row>
    <row r="4" spans="1:8" ht="18" x14ac:dyDescent="0.25">
      <c r="A4" s="271" t="s">
        <v>152</v>
      </c>
      <c r="B4" s="271"/>
      <c r="C4" s="271"/>
      <c r="D4" s="271"/>
      <c r="E4" s="271"/>
      <c r="F4" s="271"/>
      <c r="G4" s="271"/>
    </row>
    <row r="5" spans="1:8" ht="18" x14ac:dyDescent="0.25">
      <c r="A5" s="271" t="s">
        <v>154</v>
      </c>
      <c r="B5" s="271"/>
      <c r="C5" s="271"/>
      <c r="D5" s="271"/>
      <c r="E5" s="271"/>
      <c r="F5" s="271"/>
      <c r="G5" s="271"/>
    </row>
    <row r="6" spans="1:8" ht="18" x14ac:dyDescent="0.25">
      <c r="A6" s="50"/>
      <c r="B6" s="50"/>
      <c r="C6" s="50"/>
      <c r="D6" s="50"/>
      <c r="E6" s="50"/>
      <c r="F6" s="50"/>
      <c r="G6" s="50"/>
    </row>
    <row r="7" spans="1:8" x14ac:dyDescent="0.2">
      <c r="C7" s="9"/>
    </row>
    <row r="8" spans="1:8" x14ac:dyDescent="0.2">
      <c r="A8" s="89"/>
      <c r="B8" s="89"/>
      <c r="C8" s="89"/>
    </row>
    <row r="9" spans="1:8" x14ac:dyDescent="0.2">
      <c r="A9" s="89"/>
      <c r="B9" s="89"/>
      <c r="C9" s="89"/>
      <c r="D9" s="2" t="s">
        <v>28</v>
      </c>
      <c r="E9" s="2" t="s">
        <v>29</v>
      </c>
      <c r="F9" s="60"/>
      <c r="G9" s="60" t="s">
        <v>45</v>
      </c>
      <c r="H9" s="28"/>
    </row>
    <row r="10" spans="1:8" x14ac:dyDescent="0.2">
      <c r="A10" s="89"/>
      <c r="B10" s="89"/>
      <c r="C10" s="89"/>
      <c r="D10" s="5" t="s">
        <v>46</v>
      </c>
      <c r="E10" s="61" t="s">
        <v>46</v>
      </c>
      <c r="F10" s="61" t="s">
        <v>47</v>
      </c>
      <c r="G10" s="61" t="s">
        <v>48</v>
      </c>
      <c r="H10" s="28"/>
    </row>
    <row r="11" spans="1:8" x14ac:dyDescent="0.2">
      <c r="A11" s="89"/>
      <c r="B11" s="89"/>
      <c r="C11" s="89"/>
      <c r="D11" s="61">
        <f>+E11-1</f>
        <v>2024</v>
      </c>
      <c r="E11" s="61">
        <f>+F11-1</f>
        <v>2025</v>
      </c>
      <c r="F11" s="61">
        <f>+G11</f>
        <v>2026</v>
      </c>
      <c r="G11" s="61">
        <f>+'GWKS 4'!G11</f>
        <v>2026</v>
      </c>
      <c r="H11" s="28"/>
    </row>
    <row r="12" spans="1:8" ht="20.100000000000001" customHeight="1" x14ac:dyDescent="0.25">
      <c r="A12" s="223" t="s">
        <v>56</v>
      </c>
      <c r="B12" s="89"/>
      <c r="C12" s="89"/>
      <c r="D12" s="62"/>
      <c r="E12" s="62"/>
      <c r="F12" s="63"/>
      <c r="G12" s="64"/>
    </row>
    <row r="13" spans="1:8" ht="20.100000000000001" customHeight="1" x14ac:dyDescent="0.2">
      <c r="A13" s="220" t="s">
        <v>171</v>
      </c>
      <c r="B13" s="89"/>
      <c r="C13" s="89"/>
      <c r="D13" s="103">
        <v>0</v>
      </c>
      <c r="E13" s="103">
        <v>0</v>
      </c>
      <c r="F13" s="104">
        <v>0</v>
      </c>
      <c r="G13" s="105">
        <v>0</v>
      </c>
      <c r="H13" s="55"/>
    </row>
    <row r="14" spans="1:8" ht="20.100000000000001" customHeight="1" x14ac:dyDescent="0.2">
      <c r="A14" s="220" t="s">
        <v>82</v>
      </c>
      <c r="B14" s="89"/>
      <c r="C14" s="89"/>
      <c r="D14" s="103">
        <v>0</v>
      </c>
      <c r="E14" s="103">
        <v>0</v>
      </c>
      <c r="F14" s="104">
        <v>0</v>
      </c>
      <c r="G14" s="105">
        <v>0</v>
      </c>
      <c r="H14" s="55"/>
    </row>
    <row r="15" spans="1:8" ht="20.100000000000001" customHeight="1" x14ac:dyDescent="0.2">
      <c r="A15" s="220"/>
      <c r="B15" s="89"/>
      <c r="C15" s="89"/>
      <c r="D15" s="103">
        <v>0</v>
      </c>
      <c r="E15" s="103">
        <v>0</v>
      </c>
      <c r="F15" s="104">
        <v>0</v>
      </c>
      <c r="G15" s="105">
        <v>0</v>
      </c>
      <c r="H15" s="55"/>
    </row>
    <row r="16" spans="1:8" ht="20.100000000000001" customHeight="1" x14ac:dyDescent="0.2">
      <c r="A16" s="220" t="s">
        <v>57</v>
      </c>
      <c r="B16" s="89"/>
      <c r="C16" s="89"/>
      <c r="D16" s="67">
        <f>SUM(D13:D15)</f>
        <v>0</v>
      </c>
      <c r="E16" s="67">
        <f>SUM(E13:E15)</f>
        <v>0</v>
      </c>
      <c r="F16" s="67">
        <f>SUM(F13:F15)</f>
        <v>0</v>
      </c>
      <c r="G16" s="67">
        <f>SUM(G13:G15)</f>
        <v>0</v>
      </c>
      <c r="H16" s="55"/>
    </row>
    <row r="17" spans="1:8" ht="20.100000000000001" customHeight="1" x14ac:dyDescent="0.2">
      <c r="A17" s="220"/>
      <c r="B17" s="89"/>
      <c r="C17" s="89"/>
      <c r="D17" s="68"/>
      <c r="E17" s="68"/>
      <c r="F17" s="68"/>
      <c r="G17" s="68"/>
      <c r="H17" s="55"/>
    </row>
    <row r="18" spans="1:8" ht="20.100000000000001" customHeight="1" x14ac:dyDescent="0.25">
      <c r="A18" s="223" t="s">
        <v>111</v>
      </c>
      <c r="B18" s="89"/>
      <c r="C18" s="89"/>
      <c r="D18" s="70"/>
      <c r="E18" s="70"/>
      <c r="F18" s="70"/>
      <c r="G18" s="70"/>
      <c r="H18" s="55"/>
    </row>
    <row r="19" spans="1:8" ht="20.100000000000001" customHeight="1" x14ac:dyDescent="0.2">
      <c r="A19" s="220" t="s">
        <v>172</v>
      </c>
      <c r="B19" s="89"/>
      <c r="C19" s="89"/>
      <c r="D19" s="106">
        <v>0</v>
      </c>
      <c r="E19" s="106">
        <v>0</v>
      </c>
      <c r="F19" s="106">
        <v>0</v>
      </c>
      <c r="G19" s="106">
        <v>0</v>
      </c>
      <c r="H19" s="55"/>
    </row>
    <row r="20" spans="1:8" ht="20.100000000000001" customHeight="1" x14ac:dyDescent="0.2">
      <c r="A20" s="220" t="s">
        <v>173</v>
      </c>
      <c r="B20" s="89"/>
      <c r="C20" s="89"/>
      <c r="D20" s="106">
        <v>0</v>
      </c>
      <c r="E20" s="106">
        <v>0</v>
      </c>
      <c r="F20" s="106">
        <v>0</v>
      </c>
      <c r="G20" s="106">
        <v>0</v>
      </c>
      <c r="H20" s="55"/>
    </row>
    <row r="21" spans="1:8" ht="20.100000000000001" hidden="1" customHeight="1" x14ac:dyDescent="0.2">
      <c r="A21" s="220"/>
      <c r="B21" s="89"/>
      <c r="C21" s="89"/>
      <c r="D21" s="106">
        <v>0</v>
      </c>
      <c r="E21" s="106">
        <v>0</v>
      </c>
      <c r="F21" s="106">
        <v>0</v>
      </c>
      <c r="G21" s="106">
        <v>0</v>
      </c>
      <c r="H21" s="55"/>
    </row>
    <row r="22" spans="1:8" ht="20.100000000000001" hidden="1" customHeight="1" x14ac:dyDescent="0.2">
      <c r="A22" s="220"/>
      <c r="B22" s="89"/>
      <c r="C22" s="89"/>
      <c r="D22" s="106">
        <v>0</v>
      </c>
      <c r="E22" s="106">
        <v>0</v>
      </c>
      <c r="F22" s="106">
        <v>0</v>
      </c>
      <c r="G22" s="106">
        <v>0</v>
      </c>
      <c r="H22" s="55"/>
    </row>
    <row r="23" spans="1:8" ht="20.100000000000001" hidden="1" customHeight="1" x14ac:dyDescent="0.2">
      <c r="A23" s="220"/>
      <c r="B23" s="89"/>
      <c r="C23" s="89"/>
      <c r="D23" s="106">
        <v>0</v>
      </c>
      <c r="E23" s="106">
        <v>0</v>
      </c>
      <c r="F23" s="106">
        <v>0</v>
      </c>
      <c r="G23" s="106">
        <v>0</v>
      </c>
      <c r="H23" s="55"/>
    </row>
    <row r="24" spans="1:8" ht="20.100000000000001" hidden="1" customHeight="1" x14ac:dyDescent="0.2">
      <c r="A24" s="220"/>
      <c r="B24" s="89"/>
      <c r="C24" s="89"/>
      <c r="D24" s="106">
        <v>0</v>
      </c>
      <c r="E24" s="106">
        <v>0</v>
      </c>
      <c r="F24" s="106">
        <v>0</v>
      </c>
      <c r="G24" s="106">
        <v>0</v>
      </c>
      <c r="H24" s="55"/>
    </row>
    <row r="25" spans="1:8" ht="20.100000000000001" customHeight="1" x14ac:dyDescent="0.2">
      <c r="A25" s="220" t="s">
        <v>112</v>
      </c>
      <c r="B25" s="89"/>
      <c r="C25" s="89"/>
      <c r="D25" s="67">
        <f>SUM(D19:D24)</f>
        <v>0</v>
      </c>
      <c r="E25" s="67">
        <f t="shared" ref="E25:F25" si="0">SUM(E19:E24)</f>
        <v>0</v>
      </c>
      <c r="F25" s="67">
        <f t="shared" si="0"/>
        <v>0</v>
      </c>
      <c r="G25" s="67">
        <f>SUM(G19:G24)</f>
        <v>0</v>
      </c>
      <c r="H25" s="55"/>
    </row>
    <row r="26" spans="1:8" ht="20.100000000000001" customHeight="1" x14ac:dyDescent="0.2">
      <c r="A26" s="220"/>
      <c r="B26" s="89"/>
      <c r="C26" s="89"/>
      <c r="D26" s="68"/>
      <c r="E26" s="68"/>
      <c r="F26" s="68"/>
      <c r="G26" s="68"/>
      <c r="H26" s="55"/>
    </row>
    <row r="27" spans="1:8" ht="20.100000000000001" customHeight="1" x14ac:dyDescent="0.25">
      <c r="A27" s="225" t="s">
        <v>113</v>
      </c>
      <c r="B27" s="89"/>
      <c r="C27" s="89"/>
      <c r="D27" s="71"/>
      <c r="E27" s="71"/>
      <c r="F27" s="71"/>
      <c r="G27" s="71"/>
      <c r="H27" s="55"/>
    </row>
    <row r="28" spans="1:8" ht="20.100000000000001" customHeight="1" x14ac:dyDescent="0.2">
      <c r="A28" s="89" t="s">
        <v>163</v>
      </c>
      <c r="B28" s="89"/>
      <c r="C28" s="89"/>
      <c r="D28" s="107">
        <v>0</v>
      </c>
      <c r="E28" s="107">
        <v>0</v>
      </c>
      <c r="F28" s="107">
        <v>0</v>
      </c>
      <c r="G28" s="107">
        <v>0</v>
      </c>
      <c r="H28" s="55"/>
    </row>
    <row r="29" spans="1:8" ht="20.100000000000001" hidden="1" customHeight="1" x14ac:dyDescent="0.2">
      <c r="A29" s="220"/>
      <c r="B29" s="89"/>
      <c r="C29" s="89"/>
      <c r="D29" s="107">
        <v>0</v>
      </c>
      <c r="E29" s="107">
        <v>0</v>
      </c>
      <c r="F29" s="107">
        <v>0</v>
      </c>
      <c r="G29" s="107">
        <v>0</v>
      </c>
      <c r="H29" s="55"/>
    </row>
    <row r="30" spans="1:8" ht="20.100000000000001" customHeight="1" x14ac:dyDescent="0.2">
      <c r="A30" s="220"/>
      <c r="B30" s="89"/>
      <c r="C30" s="89"/>
      <c r="D30" s="107">
        <v>0</v>
      </c>
      <c r="E30" s="107">
        <v>0</v>
      </c>
      <c r="F30" s="107">
        <v>0</v>
      </c>
      <c r="G30" s="107">
        <v>0</v>
      </c>
      <c r="H30" s="55"/>
    </row>
    <row r="31" spans="1:8" ht="20.100000000000001" customHeight="1" x14ac:dyDescent="0.2">
      <c r="A31" s="226" t="s">
        <v>114</v>
      </c>
      <c r="B31" s="89"/>
      <c r="C31" s="89"/>
      <c r="D31" s="67">
        <f>SUM(D28:D30)</f>
        <v>0</v>
      </c>
      <c r="E31" s="67">
        <f>SUM(E28:E30)</f>
        <v>0</v>
      </c>
      <c r="F31" s="67">
        <f>SUM(F28:F30)</f>
        <v>0</v>
      </c>
      <c r="G31" s="67">
        <f>SUM(G28:G30)</f>
        <v>0</v>
      </c>
      <c r="H31" s="55"/>
    </row>
    <row r="32" spans="1:8" ht="20.100000000000001" customHeight="1" x14ac:dyDescent="0.2">
      <c r="A32" s="226"/>
      <c r="B32" s="89"/>
      <c r="C32" s="89"/>
      <c r="D32" s="71"/>
      <c r="E32" s="71"/>
      <c r="F32" s="71"/>
      <c r="G32" s="71"/>
      <c r="H32" s="55"/>
    </row>
    <row r="33" spans="1:11" ht="20.100000000000001" customHeight="1" x14ac:dyDescent="0.25">
      <c r="A33" s="223" t="s">
        <v>58</v>
      </c>
      <c r="B33" s="89"/>
      <c r="C33" s="89"/>
      <c r="D33" s="68"/>
      <c r="E33" s="68"/>
      <c r="F33" s="68"/>
      <c r="G33" s="68"/>
      <c r="H33" s="55"/>
    </row>
    <row r="34" spans="1:11" ht="20.100000000000001" customHeight="1" x14ac:dyDescent="0.2">
      <c r="A34" s="220" t="s">
        <v>401</v>
      </c>
      <c r="B34" s="89"/>
      <c r="C34" s="89"/>
      <c r="D34" s="106">
        <v>11213.75</v>
      </c>
      <c r="E34" s="107"/>
      <c r="F34" s="107">
        <v>0</v>
      </c>
      <c r="G34" s="107">
        <v>0</v>
      </c>
      <c r="H34" s="55"/>
    </row>
    <row r="35" spans="1:11" ht="20.100000000000001" hidden="1" customHeight="1" x14ac:dyDescent="0.2">
      <c r="A35" s="220"/>
      <c r="B35" s="89"/>
      <c r="C35" s="89"/>
      <c r="D35" s="106">
        <v>0</v>
      </c>
      <c r="E35" s="106">
        <v>0</v>
      </c>
      <c r="F35" s="106">
        <v>0</v>
      </c>
      <c r="G35" s="106">
        <v>0</v>
      </c>
      <c r="H35" s="55"/>
    </row>
    <row r="36" spans="1:11" ht="20.100000000000001" hidden="1" customHeight="1" x14ac:dyDescent="0.2">
      <c r="A36" s="220"/>
      <c r="B36" s="89"/>
      <c r="C36" s="89"/>
      <c r="D36" s="106">
        <v>0</v>
      </c>
      <c r="E36" s="106">
        <v>0</v>
      </c>
      <c r="F36" s="106">
        <v>0</v>
      </c>
      <c r="G36" s="106">
        <v>0</v>
      </c>
      <c r="H36" s="55"/>
    </row>
    <row r="37" spans="1:11" ht="20.100000000000001" hidden="1" customHeight="1" x14ac:dyDescent="0.2">
      <c r="A37" s="220"/>
      <c r="B37" s="89"/>
      <c r="C37" s="89"/>
      <c r="D37" s="106">
        <v>0</v>
      </c>
      <c r="E37" s="106">
        <v>0</v>
      </c>
      <c r="F37" s="106">
        <v>0</v>
      </c>
      <c r="G37" s="106">
        <v>0</v>
      </c>
      <c r="H37" s="55"/>
    </row>
    <row r="38" spans="1:11" ht="20.100000000000001" customHeight="1" x14ac:dyDescent="0.2">
      <c r="A38" s="220"/>
      <c r="B38" s="89"/>
      <c r="C38" s="89"/>
      <c r="D38" s="106">
        <v>0</v>
      </c>
      <c r="E38" s="106">
        <v>0</v>
      </c>
      <c r="F38" s="106">
        <v>0</v>
      </c>
      <c r="G38" s="106">
        <v>0</v>
      </c>
      <c r="H38" s="55"/>
    </row>
    <row r="39" spans="1:11" ht="20.100000000000001" customHeight="1" x14ac:dyDescent="0.2">
      <c r="A39" s="220" t="s">
        <v>59</v>
      </c>
      <c r="B39" s="89"/>
      <c r="C39" s="89"/>
      <c r="D39" s="67">
        <f>SUM(D34:D38)</f>
        <v>11213.75</v>
      </c>
      <c r="E39" s="67">
        <f>SUM(E34:E38)</f>
        <v>0</v>
      </c>
      <c r="F39" s="67">
        <f>SUM(F34:F38)</f>
        <v>0</v>
      </c>
      <c r="G39" s="67">
        <f>SUM(G34:G38)</f>
        <v>0</v>
      </c>
      <c r="H39" s="55"/>
      <c r="K39" s="13"/>
    </row>
    <row r="40" spans="1:11" ht="20.100000000000001" customHeight="1" x14ac:dyDescent="0.25">
      <c r="A40" s="224" t="s">
        <v>98</v>
      </c>
      <c r="B40" s="224"/>
      <c r="C40" s="89"/>
      <c r="D40" s="72">
        <f>SUM('GWKS 3'!D48+'GWKS 4'!D24+'GWKS 4'!D33+'GWKS 4'!D40+'GWKS 5'!D16+ 'GWKS 5'!D25+D31+'GWKS 5'!D39)</f>
        <v>26188.59</v>
      </c>
      <c r="E40" s="72">
        <f>SUM('GWKS 3'!E48+'GWKS 4'!E24+'GWKS 4'!E33+'GWKS 4'!E40+'GWKS 5'!E16+ 'GWKS 5'!E25+E31+'GWKS 5'!E39)</f>
        <v>12952.94</v>
      </c>
      <c r="F40" s="72">
        <f>SUM('GWKS 3'!F48+'GWKS 4'!F24+'GWKS 4'!F33+'GWKS 4'!F40+'GWKS 5'!F16+ 'GWKS 5'!F25+F31+'GWKS 5'!F39)</f>
        <v>15161.25</v>
      </c>
      <c r="G40" s="72">
        <f>SUM('GWKS 3'!G48+'GWKS 4'!G24+'GWKS 4'!G33+'GWKS 4'!G40+'GWKS 5'!G16+ 'GWKS 5'!G25+G31+'GWKS 5'!G39)</f>
        <v>15161.25</v>
      </c>
      <c r="H40" s="55"/>
    </row>
    <row r="41" spans="1:11" ht="20.100000000000001" customHeight="1" x14ac:dyDescent="0.25">
      <c r="A41" s="223" t="s">
        <v>60</v>
      </c>
      <c r="B41" s="89"/>
      <c r="C41" s="89"/>
      <c r="D41" s="67">
        <f>+'GWKS 2'!D47-'GWKS 5'!D40</f>
        <v>414.53999999999724</v>
      </c>
      <c r="E41" s="67">
        <f>+'GWKS 2'!E47-'GWKS 5'!E40</f>
        <v>5786.7499999999982</v>
      </c>
      <c r="F41" s="67">
        <f>+'GWKS 2'!F47-'GWKS 5'!F40</f>
        <v>-7008.41</v>
      </c>
      <c r="G41" s="67">
        <f>+'GWKS 2'!F47-'GWKS 5'!G40</f>
        <v>-7008.41</v>
      </c>
      <c r="H41" s="55"/>
    </row>
    <row r="42" spans="1:11" ht="20.100000000000001" customHeight="1" x14ac:dyDescent="0.25">
      <c r="A42" s="223" t="s">
        <v>61</v>
      </c>
      <c r="B42" s="89"/>
      <c r="C42" s="89"/>
      <c r="D42" s="121">
        <v>0</v>
      </c>
      <c r="E42" s="56">
        <f>+D45</f>
        <v>1122.9599999999973</v>
      </c>
      <c r="F42" s="56">
        <f>+E45</f>
        <v>7.4399999999950523</v>
      </c>
      <c r="G42" s="56">
        <f>+E45</f>
        <v>7.4399999999950523</v>
      </c>
      <c r="H42" s="55"/>
    </row>
    <row r="43" spans="1:11" ht="20.100000000000001" customHeight="1" x14ac:dyDescent="0.25">
      <c r="A43" s="223" t="s">
        <v>62</v>
      </c>
      <c r="B43" s="89"/>
      <c r="C43" s="89"/>
      <c r="D43" s="122">
        <v>7000</v>
      </c>
      <c r="E43" s="122">
        <v>0</v>
      </c>
      <c r="F43" s="122"/>
      <c r="G43" s="122">
        <v>0</v>
      </c>
      <c r="H43" s="55"/>
    </row>
    <row r="44" spans="1:11" ht="20.100000000000001" customHeight="1" x14ac:dyDescent="0.25">
      <c r="A44" s="223" t="s">
        <v>63</v>
      </c>
      <c r="B44" s="89"/>
      <c r="C44" s="89"/>
      <c r="D44" s="102">
        <v>6291.58</v>
      </c>
      <c r="E44" s="102">
        <v>6902.27</v>
      </c>
      <c r="F44" s="88">
        <v>4183</v>
      </c>
      <c r="G44" s="88">
        <v>4183</v>
      </c>
      <c r="H44" s="55"/>
    </row>
    <row r="45" spans="1:11" ht="20.100000000000001" customHeight="1" thickBot="1" x14ac:dyDescent="0.3">
      <c r="A45" s="223" t="s">
        <v>64</v>
      </c>
      <c r="B45" s="89"/>
      <c r="C45" s="89"/>
      <c r="D45" s="73">
        <f>SUM(D41+D42+D43-D44)</f>
        <v>1122.9599999999973</v>
      </c>
      <c r="E45" s="73">
        <f>E41+E42+E43-E44</f>
        <v>7.4399999999950523</v>
      </c>
      <c r="F45" s="73">
        <f>F41+F42+F43-F44</f>
        <v>-11183.970000000005</v>
      </c>
      <c r="G45" s="73">
        <f>G41+G42+G43-G44</f>
        <v>-11183.970000000005</v>
      </c>
      <c r="H45" s="55"/>
    </row>
    <row r="46" spans="1:11" ht="20.100000000000001" customHeight="1" x14ac:dyDescent="0.2">
      <c r="A46" s="9"/>
      <c r="D46" s="13"/>
      <c r="E46" s="13"/>
      <c r="F46" s="13"/>
      <c r="G46" s="13"/>
      <c r="H46" s="74"/>
    </row>
    <row r="47" spans="1:11" ht="20.100000000000001" customHeight="1" x14ac:dyDescent="0.2">
      <c r="A47" s="9" t="s">
        <v>325</v>
      </c>
      <c r="D47" s="13"/>
      <c r="E47" s="13"/>
      <c r="F47" s="13"/>
      <c r="G47" s="13"/>
      <c r="H47" s="74"/>
    </row>
    <row r="48" spans="1:11" ht="20.100000000000001" customHeight="1" x14ac:dyDescent="0.2">
      <c r="A48" s="17" t="s">
        <v>412</v>
      </c>
      <c r="D48" s="13"/>
      <c r="E48" s="13"/>
      <c r="F48" s="13"/>
      <c r="G48" s="13"/>
      <c r="H48" s="74"/>
    </row>
    <row r="49" spans="1:9" ht="20.100000000000001" customHeight="1" x14ac:dyDescent="0.2">
      <c r="A49" s="17"/>
      <c r="D49" s="13"/>
      <c r="E49" s="13"/>
      <c r="F49" s="13"/>
      <c r="G49" s="13"/>
      <c r="H49" s="74"/>
    </row>
    <row r="50" spans="1:9" ht="20.100000000000001" customHeight="1" x14ac:dyDescent="0.2">
      <c r="A50" s="17"/>
      <c r="D50" s="13"/>
      <c r="E50" s="13"/>
      <c r="F50" s="13"/>
      <c r="G50" s="13"/>
      <c r="H50" s="74"/>
    </row>
    <row r="51" spans="1:9" ht="20.100000000000001" customHeight="1" x14ac:dyDescent="0.2">
      <c r="D51" s="13"/>
      <c r="E51" s="13"/>
      <c r="F51" s="13"/>
      <c r="G51" s="13"/>
      <c r="H51" s="74"/>
      <c r="I51" s="10">
        <v>12</v>
      </c>
    </row>
  </sheetData>
  <mergeCells count="3">
    <mergeCell ref="A3:G3"/>
    <mergeCell ref="A4:G4"/>
    <mergeCell ref="A5:G5"/>
  </mergeCells>
  <phoneticPr fontId="0" type="noConversion"/>
  <printOptions gridLinesSet="0"/>
  <pageMargins left="0.4" right="0.4" top="0.33300000000000002" bottom="0.33300000000000002" header="0.5" footer="0.5"/>
  <pageSetup scale="78"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2AEAA-8BCC-46E5-8DB8-EA2B3D11F9C6}">
  <sheetPr>
    <pageSetUpPr fitToPage="1"/>
  </sheetPr>
  <dimension ref="A1:P67"/>
  <sheetViews>
    <sheetView showGridLines="0" zoomScale="85" zoomScaleNormal="85" workbookViewId="0">
      <selection activeCell="K4" sqref="K4"/>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381</v>
      </c>
    </row>
    <row r="2" spans="1:16" ht="26.25" x14ac:dyDescent="0.4">
      <c r="D2" s="39"/>
      <c r="E2" s="229" t="s">
        <v>365</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188574</v>
      </c>
      <c r="F6" s="108"/>
    </row>
    <row r="8" spans="1:16" ht="15.75" x14ac:dyDescent="0.25">
      <c r="B8" s="18" t="s">
        <v>7</v>
      </c>
      <c r="N8" s="270" t="s">
        <v>97</v>
      </c>
      <c r="O8" s="270"/>
      <c r="P8" s="270"/>
    </row>
    <row r="9" spans="1:16" x14ac:dyDescent="0.2">
      <c r="A9" s="9" t="s">
        <v>8</v>
      </c>
      <c r="B9" s="9" t="s">
        <v>141</v>
      </c>
      <c r="G9" s="21">
        <f>+'Hwy 1 WKS'!G56</f>
        <v>4140</v>
      </c>
      <c r="H9" s="14"/>
      <c r="I9" s="14"/>
    </row>
    <row r="10" spans="1:16" x14ac:dyDescent="0.2">
      <c r="B10" s="9" t="s">
        <v>149</v>
      </c>
      <c r="G10" s="22">
        <f>+'Hwy 1 WKS'!G60</f>
        <v>0</v>
      </c>
      <c r="H10" s="14"/>
      <c r="I10" s="14"/>
      <c r="N10" s="10" t="s">
        <v>109</v>
      </c>
      <c r="P10" s="46">
        <f>+'Hwy 1 WKS'!E56</f>
        <v>5840</v>
      </c>
    </row>
    <row r="11" spans="1:16" ht="15.75" thickBot="1" x14ac:dyDescent="0.25">
      <c r="B11" s="9" t="s">
        <v>9</v>
      </c>
      <c r="G11" s="22"/>
      <c r="H11" s="14"/>
      <c r="I11" s="21">
        <f>G9+G10</f>
        <v>4140</v>
      </c>
      <c r="N11" s="10" t="s">
        <v>268</v>
      </c>
      <c r="P11" s="47">
        <f>+'Hwy 1 WKS'!E60</f>
        <v>0</v>
      </c>
    </row>
    <row r="12" spans="1:16" ht="15.75" thickBot="1" x14ac:dyDescent="0.25">
      <c r="A12" s="9" t="s">
        <v>10</v>
      </c>
      <c r="B12" s="9" t="s">
        <v>65</v>
      </c>
      <c r="G12" s="14"/>
      <c r="H12" s="14"/>
      <c r="I12" s="84">
        <v>0</v>
      </c>
      <c r="K12" s="42" t="str">
        <f>IF(I12&gt;P24,"Too High", "Within Limitations")</f>
        <v>Within Limitations</v>
      </c>
      <c r="N12" s="10" t="s">
        <v>98</v>
      </c>
      <c r="P12" s="46">
        <f>SUM(P10:P11)</f>
        <v>5840</v>
      </c>
    </row>
    <row r="13" spans="1:16" x14ac:dyDescent="0.2">
      <c r="A13" s="9" t="s">
        <v>11</v>
      </c>
      <c r="B13" s="9" t="s">
        <v>12</v>
      </c>
      <c r="I13" s="1"/>
      <c r="P13" s="46"/>
    </row>
    <row r="14" spans="1:16" ht="15.75" thickBot="1" x14ac:dyDescent="0.25">
      <c r="B14" s="9" t="s">
        <v>13</v>
      </c>
      <c r="I14" s="174">
        <f>I11+I12</f>
        <v>4140</v>
      </c>
      <c r="N14" s="10" t="s">
        <v>120</v>
      </c>
      <c r="P14" s="80">
        <f>+P12*0.75</f>
        <v>4380</v>
      </c>
    </row>
    <row r="15" spans="1:16" ht="15.75" thickTop="1" x14ac:dyDescent="0.2">
      <c r="I15" s="12"/>
    </row>
    <row r="16" spans="1:16" ht="15.75" x14ac:dyDescent="0.25">
      <c r="B16" s="18" t="s">
        <v>14</v>
      </c>
      <c r="N16" s="10" t="s">
        <v>161</v>
      </c>
      <c r="P16" s="80">
        <f>+'Hwy 1 WKS'!G56</f>
        <v>4140</v>
      </c>
    </row>
    <row r="17" spans="1:16" x14ac:dyDescent="0.2">
      <c r="A17" s="9">
        <v>4</v>
      </c>
      <c r="B17" s="9" t="s">
        <v>115</v>
      </c>
      <c r="F17" s="9" t="str">
        <f>(+TOC!D2-1) &amp; " (Note 2)"</f>
        <v>2025 (Note 2)</v>
      </c>
      <c r="I17" s="172">
        <f>+'Hwy 1 WKS'!E61</f>
        <v>0.73000000000001819</v>
      </c>
      <c r="N17" s="10" t="s">
        <v>267</v>
      </c>
      <c r="P17" s="81">
        <f>+'Hwy 1 WKS'!G60</f>
        <v>0</v>
      </c>
    </row>
    <row r="18" spans="1:16" x14ac:dyDescent="0.2">
      <c r="A18" s="9" t="s">
        <v>15</v>
      </c>
      <c r="B18" s="9" t="s">
        <v>150</v>
      </c>
      <c r="G18" s="20">
        <f>+'Hwy 1 WKS'!G27</f>
        <v>0</v>
      </c>
      <c r="I18" s="1"/>
      <c r="N18" s="10" t="s">
        <v>98</v>
      </c>
      <c r="P18" s="80">
        <f>SUM(P16:P17)</f>
        <v>4140</v>
      </c>
    </row>
    <row r="19" spans="1:16" x14ac:dyDescent="0.2">
      <c r="B19" s="9" t="s">
        <v>151</v>
      </c>
      <c r="G19" s="19">
        <f>+'Hwy 1 WKS'!G59</f>
        <v>4183</v>
      </c>
      <c r="P19" s="80"/>
    </row>
    <row r="20" spans="1:16" x14ac:dyDescent="0.2">
      <c r="B20" s="9" t="s">
        <v>16</v>
      </c>
      <c r="G20" s="1"/>
      <c r="N20" s="10" t="s">
        <v>120</v>
      </c>
      <c r="P20" s="80">
        <f>+P18*0.75</f>
        <v>3105</v>
      </c>
    </row>
    <row r="21" spans="1:16" x14ac:dyDescent="0.2">
      <c r="B21" s="9" t="s">
        <v>17</v>
      </c>
      <c r="I21" s="24">
        <f>G18+G19</f>
        <v>4183</v>
      </c>
      <c r="P21" s="82"/>
    </row>
    <row r="22" spans="1:16" x14ac:dyDescent="0.2">
      <c r="B22" s="9"/>
      <c r="I22" s="13"/>
      <c r="P22" s="82"/>
    </row>
    <row r="23" spans="1:16" ht="15.75" x14ac:dyDescent="0.25">
      <c r="A23" s="9" t="s">
        <v>18</v>
      </c>
      <c r="B23" s="18" t="s">
        <v>19</v>
      </c>
      <c r="I23" s="23">
        <f>I17+I21</f>
        <v>4183.7299999999996</v>
      </c>
      <c r="N23" s="10" t="s">
        <v>162</v>
      </c>
      <c r="P23" s="82"/>
    </row>
    <row r="24" spans="1:16" x14ac:dyDescent="0.2">
      <c r="A24" s="9" t="s">
        <v>20</v>
      </c>
      <c r="B24" s="9" t="s">
        <v>21</v>
      </c>
      <c r="I24" s="1"/>
      <c r="N24" s="10" t="s">
        <v>120</v>
      </c>
      <c r="P24" s="83">
        <f>MIN(P14,P20)</f>
        <v>3105</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f>ROUND(I28/E6*1000,2)</f>
        <v>0</v>
      </c>
      <c r="K30" s="171" t="str">
        <f>IF(I30&gt;(F4),"Too High", "Within Limitations")</f>
        <v>Within Limitations</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A34:I36"/>
    <mergeCell ref="E3:F3"/>
    <mergeCell ref="N8:P8"/>
    <mergeCell ref="A32:I32"/>
    <mergeCell ref="A40:J44"/>
    <mergeCell ref="A46:J52"/>
    <mergeCell ref="N27:P27"/>
  </mergeCells>
  <conditionalFormatting sqref="K12 K27">
    <cfRule type="containsText" dxfId="228" priority="6" operator="containsText" text="Too High">
      <formula>NOT(ISERROR(SEARCH("Too High",K12)))</formula>
    </cfRule>
  </conditionalFormatting>
  <conditionalFormatting sqref="K12">
    <cfRule type="containsText" dxfId="227" priority="7" operator="containsText" text="Within Limitations">
      <formula>NOT(ISERROR(SEARCH("Within Limitations",K12)))</formula>
    </cfRule>
  </conditionalFormatting>
  <conditionalFormatting sqref="K27">
    <cfRule type="containsText" dxfId="226" priority="8" operator="containsText" text="Within Limitations">
      <formula>NOT(ISERROR(SEARCH("Within Limitations",K27)))</formula>
    </cfRule>
  </conditionalFormatting>
  <conditionalFormatting sqref="K30">
    <cfRule type="containsText" dxfId="225" priority="3" operator="containsText" text="Too High">
      <formula>NOT(ISERROR(SEARCH("Too High",K30)))</formula>
    </cfRule>
    <cfRule type="containsText" dxfId="224" priority="4" operator="containsText" text="Within Limitations">
      <formula>NOT(ISERROR(SEARCH("Within Limitations",K30)))</formula>
    </cfRule>
  </conditionalFormatting>
  <conditionalFormatting sqref="P14">
    <cfRule type="expression" dxfId="223" priority="1">
      <formula>"$P$14&gt;(.75*$P$12)"</formula>
    </cfRule>
  </conditionalFormatting>
  <conditionalFormatting sqref="P20">
    <cfRule type="expression" dxfId="222" priority="2">
      <formula>"$P$14&gt;(.75*$P$12)"</formula>
    </cfRule>
  </conditionalFormatting>
  <pageMargins left="0.7" right="0.7" top="0.75" bottom="0.75" header="0.3" footer="0.3"/>
  <pageSetup scale="62"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8966-A244-4CD0-9294-4A200DAA5184}">
  <sheetPr>
    <pageSetUpPr fitToPage="1"/>
  </sheetPr>
  <dimension ref="A1:H65"/>
  <sheetViews>
    <sheetView topLeftCell="A23" zoomScale="85" zoomScaleNormal="85" workbookViewId="0">
      <selection activeCell="E73" sqref="E73"/>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382</v>
      </c>
    </row>
    <row r="2" spans="1:8" ht="15" customHeight="1" x14ac:dyDescent="0.2">
      <c r="G2" s="9"/>
    </row>
    <row r="3" spans="1:8" ht="15" customHeight="1" x14ac:dyDescent="0.2"/>
    <row r="4" spans="1:8" ht="15" customHeight="1" x14ac:dyDescent="0.25">
      <c r="A4" s="271" t="str">
        <f>+'Hwy 1'!E2</f>
        <v>HIGHWAY FUND 1</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+'Hwy 1'!E3</f>
        <v>Fund XXX</v>
      </c>
      <c r="B6" s="270"/>
      <c r="C6" s="270"/>
      <c r="D6" s="270"/>
      <c r="E6" s="270"/>
      <c r="F6" s="270"/>
      <c r="G6" s="270"/>
    </row>
    <row r="7" spans="1:8" ht="15" customHeight="1" x14ac:dyDescent="0.2">
      <c r="C7" s="9"/>
    </row>
    <row r="8" spans="1:8" ht="15" customHeight="1" x14ac:dyDescent="0.2">
      <c r="A8" s="89"/>
      <c r="B8" s="89"/>
      <c r="C8" s="89"/>
    </row>
    <row r="9" spans="1:8" ht="15" customHeight="1" x14ac:dyDescent="0.2">
      <c r="A9" s="89"/>
      <c r="B9" s="89"/>
      <c r="C9" s="89"/>
      <c r="D9" s="2" t="s">
        <v>28</v>
      </c>
      <c r="E9" s="2" t="s">
        <v>29</v>
      </c>
      <c r="F9" s="26" t="s">
        <v>29</v>
      </c>
      <c r="G9" s="27"/>
      <c r="H9" s="28"/>
    </row>
    <row r="10" spans="1:8" ht="15" customHeight="1" x14ac:dyDescent="0.2">
      <c r="A10" s="89"/>
      <c r="B10" s="89"/>
      <c r="C10" s="89"/>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326</v>
      </c>
      <c r="B12" s="89"/>
      <c r="C12" s="89"/>
      <c r="D12" s="121">
        <v>2072.23</v>
      </c>
      <c r="E12" s="121">
        <v>2050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2072.23</v>
      </c>
      <c r="E27" s="35">
        <f>SUM(E12:E26)</f>
        <v>2050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328</v>
      </c>
      <c r="B32" s="89"/>
      <c r="C32" s="89"/>
      <c r="D32" s="109">
        <v>2460.5</v>
      </c>
      <c r="E32" s="109">
        <v>2940</v>
      </c>
      <c r="F32" s="110">
        <v>2940</v>
      </c>
      <c r="G32" s="110">
        <v>2940</v>
      </c>
      <c r="H32" s="28"/>
    </row>
    <row r="33" spans="1:8" ht="20.25" customHeight="1" x14ac:dyDescent="0.2">
      <c r="A33" s="220" t="s">
        <v>79</v>
      </c>
      <c r="B33" s="89"/>
      <c r="C33" s="89"/>
      <c r="D33" s="109">
        <v>0</v>
      </c>
      <c r="E33" s="109">
        <v>400</v>
      </c>
      <c r="F33" s="110">
        <v>300</v>
      </c>
      <c r="G33" s="110">
        <v>300</v>
      </c>
    </row>
    <row r="34" spans="1:8" ht="20.25" customHeight="1" x14ac:dyDescent="0.2">
      <c r="A34" s="220" t="s">
        <v>80</v>
      </c>
      <c r="B34" s="89"/>
      <c r="C34" s="89"/>
      <c r="D34" s="109">
        <v>0</v>
      </c>
      <c r="E34" s="109"/>
      <c r="F34" s="110">
        <v>300</v>
      </c>
      <c r="G34" s="110">
        <v>300</v>
      </c>
      <c r="H34" s="28"/>
    </row>
    <row r="35" spans="1:8" ht="20.25" customHeight="1" x14ac:dyDescent="0.2">
      <c r="A35" s="220" t="s">
        <v>78</v>
      </c>
      <c r="B35" s="89"/>
      <c r="C35" s="89"/>
      <c r="D35" s="109">
        <v>0</v>
      </c>
      <c r="E35" s="109">
        <v>1500</v>
      </c>
      <c r="F35" s="110"/>
      <c r="G35" s="110"/>
      <c r="H35" s="28"/>
    </row>
    <row r="36" spans="1:8" ht="20.25" customHeight="1" x14ac:dyDescent="0.2">
      <c r="A36" s="220" t="s">
        <v>373</v>
      </c>
      <c r="B36" s="89"/>
      <c r="C36" s="89"/>
      <c r="D36" s="109">
        <v>0</v>
      </c>
      <c r="E36" s="109">
        <v>1000</v>
      </c>
      <c r="F36" s="110">
        <v>600</v>
      </c>
      <c r="G36" s="110">
        <v>600</v>
      </c>
      <c r="H36" s="28"/>
    </row>
    <row r="37" spans="1:8" ht="20.25" customHeight="1" x14ac:dyDescent="0.2">
      <c r="A37" s="220" t="s">
        <v>85</v>
      </c>
      <c r="B37" s="89"/>
      <c r="C37" s="89"/>
      <c r="D37" s="109">
        <v>0</v>
      </c>
      <c r="E37" s="109">
        <v>0</v>
      </c>
      <c r="F37" s="110">
        <v>0</v>
      </c>
      <c r="G37" s="109">
        <v>0</v>
      </c>
      <c r="H37" s="28"/>
    </row>
    <row r="38" spans="1:8" ht="20.25" hidden="1"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hidden="1"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hidden="1" customHeight="1" x14ac:dyDescent="0.2">
      <c r="A44" s="220" t="s">
        <v>77</v>
      </c>
      <c r="B44" s="89"/>
      <c r="C44" s="89"/>
      <c r="D44" s="109">
        <v>0</v>
      </c>
      <c r="E44" s="109">
        <v>0</v>
      </c>
      <c r="F44" s="110">
        <v>0</v>
      </c>
      <c r="G44" s="109">
        <v>0</v>
      </c>
      <c r="H44" s="28"/>
    </row>
    <row r="45" spans="1:8" ht="20.25" hidden="1" customHeight="1" x14ac:dyDescent="0.2">
      <c r="A45" s="220" t="s">
        <v>91</v>
      </c>
      <c r="B45" s="89"/>
      <c r="C45" s="89"/>
      <c r="D45" s="109">
        <v>0</v>
      </c>
      <c r="E45" s="109">
        <v>0</v>
      </c>
      <c r="F45" s="110">
        <v>0</v>
      </c>
      <c r="G45" s="109">
        <v>0</v>
      </c>
      <c r="H45" s="28"/>
    </row>
    <row r="46" spans="1:8" ht="21" hidden="1" customHeight="1" x14ac:dyDescent="0.2">
      <c r="A46" s="220" t="s">
        <v>78</v>
      </c>
      <c r="B46" s="89"/>
      <c r="C46" s="89"/>
      <c r="D46" s="109">
        <v>0</v>
      </c>
      <c r="E46" s="109">
        <v>0</v>
      </c>
      <c r="F46" s="110">
        <v>0</v>
      </c>
      <c r="G46" s="109">
        <v>0</v>
      </c>
      <c r="H46" s="28"/>
    </row>
    <row r="47" spans="1:8" ht="20.100000000000001" hidden="1" customHeight="1" x14ac:dyDescent="0.2">
      <c r="A47" s="220"/>
      <c r="B47" s="89"/>
      <c r="C47" s="89"/>
      <c r="D47" s="109">
        <v>0</v>
      </c>
      <c r="E47" s="109">
        <v>0</v>
      </c>
      <c r="F47" s="110">
        <v>0</v>
      </c>
      <c r="G47" s="109">
        <v>0</v>
      </c>
      <c r="H47" s="28"/>
    </row>
    <row r="48" spans="1:8" ht="20.25" hidden="1" customHeight="1" x14ac:dyDescent="0.2">
      <c r="A48" s="220"/>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hidden="1" customHeight="1" x14ac:dyDescent="0.2">
      <c r="A52" s="220"/>
      <c r="B52" s="89"/>
      <c r="C52" s="89"/>
      <c r="D52" s="109">
        <v>0</v>
      </c>
      <c r="E52" s="109">
        <v>0</v>
      </c>
      <c r="F52" s="110">
        <v>0</v>
      </c>
      <c r="G52" s="109">
        <v>0</v>
      </c>
      <c r="H52" s="28"/>
    </row>
    <row r="53" spans="1:8" ht="21" hidden="1" customHeight="1" x14ac:dyDescent="0.2">
      <c r="A53" s="220"/>
      <c r="B53" s="89"/>
      <c r="C53" s="89"/>
      <c r="D53" s="109">
        <v>0</v>
      </c>
      <c r="E53" s="109">
        <v>0</v>
      </c>
      <c r="F53" s="110">
        <v>0</v>
      </c>
      <c r="G53" s="109">
        <v>0</v>
      </c>
      <c r="H53" s="28"/>
    </row>
    <row r="54" spans="1:8" ht="21" hidden="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2460.5</v>
      </c>
      <c r="E56" s="35">
        <f>SUM(E32:E55)</f>
        <v>5840</v>
      </c>
      <c r="F56" s="35">
        <f>SUM(F32:F55)</f>
        <v>4140</v>
      </c>
      <c r="G56" s="35">
        <f>SUM(G32:G55)</f>
        <v>4140</v>
      </c>
      <c r="H56" s="28"/>
    </row>
    <row r="57" spans="1:8" ht="20.100000000000001" customHeight="1" x14ac:dyDescent="0.25">
      <c r="A57" s="223" t="s">
        <v>60</v>
      </c>
      <c r="B57" s="89"/>
      <c r="C57" s="89"/>
      <c r="D57" s="35">
        <f>D27-D56</f>
        <v>-388.27</v>
      </c>
      <c r="E57" s="35">
        <f>E27-E56</f>
        <v>-3790</v>
      </c>
      <c r="F57" s="36">
        <f>G27-F56</f>
        <v>-4140</v>
      </c>
      <c r="G57" s="23">
        <f>G27-G56</f>
        <v>-4140</v>
      </c>
      <c r="H57" s="28"/>
    </row>
    <row r="58" spans="1:8" ht="15.75" x14ac:dyDescent="0.25">
      <c r="A58" s="223" t="s">
        <v>61</v>
      </c>
      <c r="B58" s="89"/>
      <c r="C58" s="89"/>
      <c r="D58" s="87">
        <v>0</v>
      </c>
      <c r="E58" s="35">
        <f>+D61</f>
        <v>11.730000000000018</v>
      </c>
      <c r="F58" s="36">
        <f>+E61</f>
        <v>0.73000000000001819</v>
      </c>
      <c r="G58" s="23">
        <f>+E61</f>
        <v>0.73000000000001819</v>
      </c>
      <c r="H58" s="28"/>
    </row>
    <row r="59" spans="1:8" ht="20.100000000000001" customHeight="1" x14ac:dyDescent="0.25">
      <c r="A59" s="223" t="s">
        <v>62</v>
      </c>
      <c r="B59" s="89"/>
      <c r="C59" s="89"/>
      <c r="D59" s="87">
        <v>400</v>
      </c>
      <c r="E59" s="87">
        <v>3779</v>
      </c>
      <c r="F59" s="88">
        <v>4183</v>
      </c>
      <c r="G59" s="88">
        <v>4183</v>
      </c>
      <c r="H59" s="28"/>
    </row>
    <row r="60" spans="1:8" ht="20.100000000000001" customHeight="1" x14ac:dyDescent="0.25">
      <c r="A60" s="223" t="s">
        <v>68</v>
      </c>
      <c r="B60" s="89"/>
      <c r="C60" s="89"/>
      <c r="D60" s="87">
        <v>0</v>
      </c>
      <c r="E60" s="87">
        <v>0</v>
      </c>
      <c r="F60" s="88">
        <v>0</v>
      </c>
      <c r="G60" s="88"/>
      <c r="H60" s="28"/>
    </row>
    <row r="61" spans="1:8" ht="20.100000000000001" customHeight="1" x14ac:dyDescent="0.25">
      <c r="A61" s="223" t="s">
        <v>140</v>
      </c>
      <c r="B61" s="89"/>
      <c r="C61" s="89"/>
      <c r="D61" s="113">
        <f>D57+D58+D59-D60</f>
        <v>11.730000000000018</v>
      </c>
      <c r="E61" s="114">
        <f>E57+E58+E59-E60</f>
        <v>0.73000000000001819</v>
      </c>
      <c r="F61" s="37">
        <f>F57+F58+F59-F60</f>
        <v>43.729999999999563</v>
      </c>
      <c r="G61" s="37">
        <f>G57+G58+G59-G60</f>
        <v>43.729999999999563</v>
      </c>
      <c r="H61" s="28"/>
    </row>
    <row r="62" spans="1:8" ht="20.100000000000001" customHeight="1" x14ac:dyDescent="0.2">
      <c r="A62" s="89"/>
      <c r="B62" s="89"/>
      <c r="C62" s="89"/>
      <c r="F62" s="1"/>
    </row>
    <row r="63" spans="1:8" x14ac:dyDescent="0.2">
      <c r="A63" s="10" t="s">
        <v>404</v>
      </c>
    </row>
    <row r="64" spans="1:8" x14ac:dyDescent="0.2">
      <c r="A64" s="10" t="s">
        <v>405</v>
      </c>
    </row>
    <row r="65" spans="1:1" x14ac:dyDescent="0.2">
      <c r="A65" s="10" t="s">
        <v>406</v>
      </c>
    </row>
  </sheetData>
  <mergeCells count="3">
    <mergeCell ref="A4:G4"/>
    <mergeCell ref="A5:G5"/>
    <mergeCell ref="A6:G6"/>
  </mergeCells>
  <pageMargins left="0.7" right="0.7" top="0.75" bottom="0.75" header="0.3" footer="0.3"/>
  <pageSetup scale="74"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6FAD6-6E21-4E2F-B7F9-62B277C288ED}">
  <sheetPr>
    <pageSetUpPr fitToPage="1"/>
  </sheetPr>
  <dimension ref="A1:P67"/>
  <sheetViews>
    <sheetView showGridLines="0" zoomScale="85" zoomScaleNormal="85" workbookViewId="0">
      <selection activeCell="E6" sqref="E6"/>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383</v>
      </c>
    </row>
    <row r="2" spans="1:16" ht="26.25" x14ac:dyDescent="0.4">
      <c r="D2" s="39"/>
      <c r="E2" s="229" t="s">
        <v>397</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188574</v>
      </c>
      <c r="F6" s="108"/>
    </row>
    <row r="8" spans="1:16" ht="15.75" x14ac:dyDescent="0.25">
      <c r="B8" s="18" t="s">
        <v>7</v>
      </c>
      <c r="N8" s="270" t="s">
        <v>97</v>
      </c>
      <c r="O8" s="270"/>
      <c r="P8" s="270"/>
    </row>
    <row r="9" spans="1:16" x14ac:dyDescent="0.2">
      <c r="A9" s="9" t="s">
        <v>8</v>
      </c>
      <c r="B9" s="9" t="s">
        <v>141</v>
      </c>
      <c r="G9" s="21">
        <f>+'Garbage 2 WKS '!G56</f>
        <v>4700</v>
      </c>
      <c r="H9" s="14"/>
      <c r="I9" s="14"/>
    </row>
    <row r="10" spans="1:16" x14ac:dyDescent="0.2">
      <c r="B10" s="9" t="s">
        <v>149</v>
      </c>
      <c r="G10" s="22">
        <f>+'Garbage 2 WKS '!G60</f>
        <v>0</v>
      </c>
      <c r="H10" s="14"/>
      <c r="I10" s="14"/>
      <c r="N10" s="10" t="s">
        <v>109</v>
      </c>
      <c r="P10" s="46">
        <f>+'Garbage 2 WKS '!E56</f>
        <v>4665</v>
      </c>
    </row>
    <row r="11" spans="1:16" ht="15.75" thickBot="1" x14ac:dyDescent="0.25">
      <c r="B11" s="9" t="s">
        <v>9</v>
      </c>
      <c r="G11" s="22"/>
      <c r="H11" s="14"/>
      <c r="I11" s="21">
        <f>G9+G10</f>
        <v>4700</v>
      </c>
      <c r="N11" s="10" t="s">
        <v>268</v>
      </c>
      <c r="P11" s="47">
        <f>+'Garbage 2 WKS '!E60</f>
        <v>0</v>
      </c>
    </row>
    <row r="12" spans="1:16" ht="15.75" thickBot="1" x14ac:dyDescent="0.25">
      <c r="A12" s="9" t="s">
        <v>10</v>
      </c>
      <c r="B12" s="9" t="s">
        <v>65</v>
      </c>
      <c r="G12" s="14"/>
      <c r="H12" s="14"/>
      <c r="I12" s="84">
        <v>0</v>
      </c>
      <c r="K12" s="42" t="str">
        <f>IF(I12&gt;P24,"Too High", "Within Limitations")</f>
        <v>Within Limitations</v>
      </c>
      <c r="N12" s="10" t="s">
        <v>98</v>
      </c>
      <c r="P12" s="46">
        <f>SUM(P10:P11)</f>
        <v>4665</v>
      </c>
    </row>
    <row r="13" spans="1:16" x14ac:dyDescent="0.2">
      <c r="A13" s="9" t="s">
        <v>11</v>
      </c>
      <c r="B13" s="9" t="s">
        <v>12</v>
      </c>
      <c r="I13" s="1"/>
      <c r="P13" s="46"/>
    </row>
    <row r="14" spans="1:16" ht="15.75" thickBot="1" x14ac:dyDescent="0.25">
      <c r="B14" s="9" t="s">
        <v>13</v>
      </c>
      <c r="I14" s="174">
        <f>I11+I12</f>
        <v>4700</v>
      </c>
      <c r="N14" s="10" t="s">
        <v>120</v>
      </c>
      <c r="P14" s="80">
        <f>+P12*0.75</f>
        <v>3498.75</v>
      </c>
    </row>
    <row r="15" spans="1:16" ht="15.75" thickTop="1" x14ac:dyDescent="0.2">
      <c r="I15" s="12"/>
    </row>
    <row r="16" spans="1:16" ht="15.75" x14ac:dyDescent="0.25">
      <c r="B16" s="18" t="s">
        <v>14</v>
      </c>
      <c r="N16" s="10" t="s">
        <v>161</v>
      </c>
      <c r="P16" s="80">
        <f>+'Garbage 2 WKS '!G56</f>
        <v>4700</v>
      </c>
    </row>
    <row r="17" spans="1:16" x14ac:dyDescent="0.2">
      <c r="A17" s="9">
        <v>4</v>
      </c>
      <c r="B17" s="9" t="s">
        <v>115</v>
      </c>
      <c r="F17" s="9" t="str">
        <f>(+TOC!D2-1) &amp; " (Note 2)"</f>
        <v>2025 (Note 2)</v>
      </c>
      <c r="I17" s="172">
        <f>+'Garbage 2 WKS '!E61</f>
        <v>4138.0599999999995</v>
      </c>
      <c r="N17" s="10" t="s">
        <v>267</v>
      </c>
      <c r="P17" s="81">
        <f>+'Garbage 2 WKS '!G60</f>
        <v>0</v>
      </c>
    </row>
    <row r="18" spans="1:16" x14ac:dyDescent="0.2">
      <c r="A18" s="9" t="s">
        <v>15</v>
      </c>
      <c r="B18" s="9" t="s">
        <v>150</v>
      </c>
      <c r="G18" s="20">
        <f>+'Garbage 2 WKS '!G27</f>
        <v>5380</v>
      </c>
      <c r="I18" s="1"/>
      <c r="N18" s="10" t="s">
        <v>98</v>
      </c>
      <c r="P18" s="80">
        <f>SUM(P16:P17)</f>
        <v>4700</v>
      </c>
    </row>
    <row r="19" spans="1:16" x14ac:dyDescent="0.2">
      <c r="B19" s="9" t="s">
        <v>151</v>
      </c>
      <c r="G19" s="19">
        <f>+'Garbage 2 WKS '!G59</f>
        <v>0</v>
      </c>
      <c r="P19" s="80"/>
    </row>
    <row r="20" spans="1:16" x14ac:dyDescent="0.2">
      <c r="B20" s="9" t="s">
        <v>16</v>
      </c>
      <c r="G20" s="1"/>
      <c r="N20" s="10" t="s">
        <v>120</v>
      </c>
      <c r="P20" s="80">
        <f>+P18*0.75</f>
        <v>3525</v>
      </c>
    </row>
    <row r="21" spans="1:16" x14ac:dyDescent="0.2">
      <c r="B21" s="9" t="s">
        <v>17</v>
      </c>
      <c r="I21" s="24">
        <f>G18+G19</f>
        <v>5380</v>
      </c>
      <c r="P21" s="82"/>
    </row>
    <row r="22" spans="1:16" x14ac:dyDescent="0.2">
      <c r="B22" s="9"/>
      <c r="I22" s="13"/>
      <c r="P22" s="82"/>
    </row>
    <row r="23" spans="1:16" ht="15.75" x14ac:dyDescent="0.25">
      <c r="A23" s="9" t="s">
        <v>18</v>
      </c>
      <c r="B23" s="18" t="s">
        <v>19</v>
      </c>
      <c r="I23" s="23">
        <f>I17+I21</f>
        <v>9518.06</v>
      </c>
      <c r="N23" s="10" t="s">
        <v>162</v>
      </c>
      <c r="P23" s="82"/>
    </row>
    <row r="24" spans="1:16" x14ac:dyDescent="0.2">
      <c r="A24" s="9" t="s">
        <v>20</v>
      </c>
      <c r="B24" s="9" t="s">
        <v>21</v>
      </c>
      <c r="I24" s="1"/>
      <c r="N24" s="10" t="s">
        <v>120</v>
      </c>
      <c r="P24" s="83">
        <f>MIN(P14,P20)</f>
        <v>3498.75</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f>ROUND(I28/E6*1000,2)</f>
        <v>0</v>
      </c>
      <c r="K30" s="171" t="str">
        <f>IF(I30&gt;(F4),"Too High", "Within Limitations")</f>
        <v>Within Limitations</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221" priority="6" operator="containsText" text="Too High">
      <formula>NOT(ISERROR(SEARCH("Too High",K12)))</formula>
    </cfRule>
  </conditionalFormatting>
  <conditionalFormatting sqref="K12">
    <cfRule type="containsText" dxfId="220" priority="7" operator="containsText" text="Within Limitations">
      <formula>NOT(ISERROR(SEARCH("Within Limitations",K12)))</formula>
    </cfRule>
  </conditionalFormatting>
  <conditionalFormatting sqref="K27">
    <cfRule type="containsText" dxfId="219" priority="8" operator="containsText" text="Within Limitations">
      <formula>NOT(ISERROR(SEARCH("Within Limitations",K27)))</formula>
    </cfRule>
  </conditionalFormatting>
  <conditionalFormatting sqref="K30">
    <cfRule type="containsText" dxfId="218" priority="3" operator="containsText" text="Too High">
      <formula>NOT(ISERROR(SEARCH("Too High",K30)))</formula>
    </cfRule>
    <cfRule type="containsText" dxfId="217" priority="4" operator="containsText" text="Within Limitations">
      <formula>NOT(ISERROR(SEARCH("Within Limitations",K30)))</formula>
    </cfRule>
  </conditionalFormatting>
  <conditionalFormatting sqref="P14">
    <cfRule type="expression" dxfId="216" priority="1">
      <formula>"$P$14&gt;(.75*$P$12)"</formula>
    </cfRule>
  </conditionalFormatting>
  <conditionalFormatting sqref="P20">
    <cfRule type="expression" dxfId="215" priority="2">
      <formula>"$P$14&gt;(.75*$P$12)"</formula>
    </cfRule>
  </conditionalFormatting>
  <pageMargins left="0.7" right="0.7" top="0.75" bottom="0.75" header="0.3" footer="0.3"/>
  <pageSetup scale="62"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12414-E39D-4F30-B42B-E7B7D4073671}">
  <sheetPr>
    <pageSetUpPr fitToPage="1"/>
  </sheetPr>
  <dimension ref="A1:H63"/>
  <sheetViews>
    <sheetView zoomScale="85" zoomScaleNormal="85" workbookViewId="0">
      <selection activeCell="G27" sqref="G27"/>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384</v>
      </c>
    </row>
    <row r="2" spans="1:8" ht="15" customHeight="1" x14ac:dyDescent="0.25">
      <c r="E2" s="245" t="s">
        <v>366</v>
      </c>
      <c r="G2" s="9"/>
    </row>
    <row r="3" spans="1:8" ht="15" customHeight="1" x14ac:dyDescent="0.2">
      <c r="E3" s="10" t="s">
        <v>152</v>
      </c>
    </row>
    <row r="4" spans="1:8" ht="15" customHeight="1" x14ac:dyDescent="0.25">
      <c r="A4" s="245"/>
      <c r="B4" s="245"/>
      <c r="C4" s="245"/>
      <c r="D4" s="245"/>
      <c r="F4" s="245"/>
      <c r="G4" s="245"/>
    </row>
    <row r="5" spans="1:8" ht="15" customHeight="1" x14ac:dyDescent="0.25">
      <c r="A5" s="270" t="s">
        <v>152</v>
      </c>
      <c r="B5" s="270"/>
      <c r="C5" s="270"/>
      <c r="D5" s="270"/>
      <c r="E5" s="270"/>
      <c r="F5" s="270"/>
      <c r="G5" s="270"/>
    </row>
    <row r="6" spans="1:8" ht="15" customHeight="1" x14ac:dyDescent="0.25">
      <c r="A6" s="270" t="str">
        <f>+'Garbage 2'!E3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hidden="1" customHeight="1" x14ac:dyDescent="0.2">
      <c r="A12" s="220" t="s">
        <v>66</v>
      </c>
      <c r="B12" s="89"/>
      <c r="C12" s="89"/>
      <c r="D12" s="121">
        <v>0</v>
      </c>
      <c r="E12" s="121">
        <v>0</v>
      </c>
      <c r="F12" s="111"/>
      <c r="G12" s="112"/>
      <c r="H12" s="54"/>
    </row>
    <row r="13" spans="1:8" ht="21" customHeight="1" x14ac:dyDescent="0.2">
      <c r="A13" s="220" t="s">
        <v>329</v>
      </c>
      <c r="B13" s="89"/>
      <c r="C13" s="89"/>
      <c r="D13" s="121">
        <v>5019</v>
      </c>
      <c r="E13" s="121">
        <v>5374.4</v>
      </c>
      <c r="F13" s="111"/>
      <c r="G13" s="109">
        <v>5380</v>
      </c>
      <c r="H13" s="54"/>
    </row>
    <row r="14" spans="1:8" ht="21" hidden="1" customHeight="1" x14ac:dyDescent="0.2">
      <c r="A14" s="220" t="s">
        <v>67</v>
      </c>
      <c r="B14" s="89"/>
      <c r="C14" s="89"/>
      <c r="D14" s="121">
        <v>0</v>
      </c>
      <c r="E14" s="121">
        <v>0</v>
      </c>
      <c r="F14" s="111"/>
      <c r="G14" s="109">
        <v>0</v>
      </c>
      <c r="H14" s="54"/>
    </row>
    <row r="15" spans="1:8" ht="21" hidden="1" customHeight="1" x14ac:dyDescent="0.2">
      <c r="A15" s="220" t="s">
        <v>84</v>
      </c>
      <c r="B15" s="89"/>
      <c r="C15" s="89"/>
      <c r="D15" s="121">
        <v>0</v>
      </c>
      <c r="E15" s="121">
        <v>0</v>
      </c>
      <c r="F15" s="111"/>
      <c r="G15" s="109">
        <v>0</v>
      </c>
      <c r="H15" s="34"/>
    </row>
    <row r="16" spans="1:8" ht="20.25" hidden="1"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hidden="1" customHeight="1" x14ac:dyDescent="0.2">
      <c r="A21" s="220" t="s">
        <v>93</v>
      </c>
      <c r="B21" s="89"/>
      <c r="C21" s="89"/>
      <c r="D21" s="121">
        <v>0</v>
      </c>
      <c r="E21" s="121">
        <v>0</v>
      </c>
      <c r="F21" s="111"/>
      <c r="G21" s="109">
        <v>0</v>
      </c>
      <c r="H21" s="34"/>
    </row>
    <row r="22" spans="1:8" ht="21" hidden="1" customHeight="1" x14ac:dyDescent="0.2">
      <c r="A22" s="220"/>
      <c r="B22" s="89"/>
      <c r="C22" s="89"/>
      <c r="D22" s="121">
        <v>0</v>
      </c>
      <c r="E22" s="121">
        <v>0</v>
      </c>
      <c r="F22" s="111"/>
      <c r="G22" s="109">
        <v>0</v>
      </c>
      <c r="H22" s="34"/>
    </row>
    <row r="23" spans="1:8" ht="21" hidden="1" customHeight="1" x14ac:dyDescent="0.2">
      <c r="A23" s="220"/>
      <c r="B23" s="89"/>
      <c r="C23" s="89"/>
      <c r="D23" s="121">
        <v>0</v>
      </c>
      <c r="E23" s="121">
        <v>0</v>
      </c>
      <c r="F23" s="111"/>
      <c r="G23" s="109">
        <v>0</v>
      </c>
      <c r="H23" s="34"/>
    </row>
    <row r="24" spans="1:8" ht="21" hidden="1" customHeight="1" x14ac:dyDescent="0.2">
      <c r="A24" s="220"/>
      <c r="B24" s="89"/>
      <c r="C24" s="89"/>
      <c r="D24" s="121">
        <v>0</v>
      </c>
      <c r="E24" s="121">
        <v>0</v>
      </c>
      <c r="F24" s="111"/>
      <c r="G24" s="109">
        <v>0</v>
      </c>
      <c r="H24" s="34"/>
    </row>
    <row r="25" spans="1:8" ht="21" hidden="1" customHeight="1" x14ac:dyDescent="0.2">
      <c r="A25" s="220"/>
      <c r="B25" s="89"/>
      <c r="C25" s="89"/>
      <c r="D25" s="121">
        <v>0</v>
      </c>
      <c r="E25" s="121">
        <v>0</v>
      </c>
      <c r="F25" s="111"/>
      <c r="G25" s="109">
        <v>0</v>
      </c>
      <c r="H25" s="34"/>
    </row>
    <row r="26" spans="1:8" ht="20.25" hidden="1" customHeight="1" x14ac:dyDescent="0.2">
      <c r="A26" s="220"/>
      <c r="B26" s="89"/>
      <c r="C26" s="89"/>
      <c r="D26" s="121">
        <v>0</v>
      </c>
      <c r="E26" s="121">
        <v>0</v>
      </c>
      <c r="F26" s="111"/>
      <c r="G26" s="109">
        <v>0</v>
      </c>
      <c r="H26" s="34"/>
    </row>
    <row r="27" spans="1:8" ht="28.5" customHeight="1" x14ac:dyDescent="0.2">
      <c r="A27" s="220" t="s">
        <v>132</v>
      </c>
      <c r="B27" s="89"/>
      <c r="C27" s="89"/>
      <c r="D27" s="35">
        <f>SUM(D12:D26)</f>
        <v>5019</v>
      </c>
      <c r="E27" s="35">
        <f>SUM(E12:E26)</f>
        <v>5374.4</v>
      </c>
      <c r="F27" s="35"/>
      <c r="G27" s="23">
        <f>SUM(G13:G26)</f>
        <v>5380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330</v>
      </c>
      <c r="B32" s="89"/>
      <c r="C32" s="89"/>
      <c r="D32" s="109">
        <v>1867</v>
      </c>
      <c r="E32" s="109">
        <v>4665</v>
      </c>
      <c r="F32" s="110">
        <v>4700</v>
      </c>
      <c r="G32" s="109">
        <v>4700</v>
      </c>
      <c r="H32" s="28"/>
    </row>
    <row r="33" spans="1:8" ht="20.25" hidden="1" customHeight="1" x14ac:dyDescent="0.2">
      <c r="A33" s="220" t="s">
        <v>71</v>
      </c>
      <c r="B33" s="89"/>
      <c r="C33" s="89"/>
      <c r="D33" s="109">
        <v>0</v>
      </c>
      <c r="E33" s="109">
        <v>0</v>
      </c>
      <c r="F33" s="110">
        <v>0</v>
      </c>
      <c r="G33" s="109">
        <v>0</v>
      </c>
    </row>
    <row r="34" spans="1:8" ht="20.25" hidden="1" customHeight="1" x14ac:dyDescent="0.2">
      <c r="A34" s="220" t="s">
        <v>92</v>
      </c>
      <c r="B34" s="89"/>
      <c r="C34" s="89"/>
      <c r="D34" s="109">
        <v>0</v>
      </c>
      <c r="E34" s="109">
        <v>0</v>
      </c>
      <c r="F34" s="110">
        <v>0</v>
      </c>
      <c r="G34" s="109">
        <v>0</v>
      </c>
      <c r="H34" s="28"/>
    </row>
    <row r="35" spans="1:8" ht="20.25" hidden="1" customHeight="1" x14ac:dyDescent="0.2">
      <c r="A35" s="220" t="s">
        <v>94</v>
      </c>
      <c r="B35" s="89"/>
      <c r="C35" s="89"/>
      <c r="D35" s="109">
        <v>0</v>
      </c>
      <c r="E35" s="109">
        <v>0</v>
      </c>
      <c r="F35" s="110">
        <v>0</v>
      </c>
      <c r="G35" s="109">
        <v>0</v>
      </c>
      <c r="H35" s="28"/>
    </row>
    <row r="36" spans="1:8" ht="20.25" hidden="1" customHeight="1" x14ac:dyDescent="0.2">
      <c r="A36" s="220" t="s">
        <v>72</v>
      </c>
      <c r="B36" s="89"/>
      <c r="C36" s="89"/>
      <c r="D36" s="109">
        <v>0</v>
      </c>
      <c r="E36" s="109">
        <v>0</v>
      </c>
      <c r="F36" s="110">
        <v>0</v>
      </c>
      <c r="G36" s="109">
        <v>0</v>
      </c>
      <c r="H36" s="28"/>
    </row>
    <row r="37" spans="1:8" ht="20.25" hidden="1" customHeight="1" x14ac:dyDescent="0.2">
      <c r="A37" s="220" t="s">
        <v>85</v>
      </c>
      <c r="B37" s="89"/>
      <c r="C37" s="89"/>
      <c r="D37" s="109">
        <v>0</v>
      </c>
      <c r="E37" s="109">
        <v>0</v>
      </c>
      <c r="F37" s="110">
        <v>0</v>
      </c>
      <c r="G37" s="109">
        <v>0</v>
      </c>
      <c r="H37" s="28"/>
    </row>
    <row r="38" spans="1:8" ht="20.25" hidden="1" customHeight="1" x14ac:dyDescent="0.2">
      <c r="A38" s="220" t="s">
        <v>86</v>
      </c>
      <c r="B38" s="89"/>
      <c r="C38" s="89"/>
      <c r="D38" s="109">
        <v>0</v>
      </c>
      <c r="E38" s="109">
        <v>0</v>
      </c>
      <c r="F38" s="110">
        <v>0</v>
      </c>
      <c r="G38" s="109">
        <v>0</v>
      </c>
      <c r="H38" s="28"/>
    </row>
    <row r="39" spans="1:8" ht="20.25" hidden="1" customHeight="1" x14ac:dyDescent="0.2">
      <c r="A39" s="220" t="s">
        <v>73</v>
      </c>
      <c r="B39" s="89"/>
      <c r="C39" s="89"/>
      <c r="D39" s="109">
        <v>0</v>
      </c>
      <c r="E39" s="109">
        <v>0</v>
      </c>
      <c r="F39" s="110">
        <v>0</v>
      </c>
      <c r="G39" s="109">
        <v>0</v>
      </c>
      <c r="H39" s="28"/>
    </row>
    <row r="40" spans="1:8" ht="20.25" hidden="1" customHeight="1" x14ac:dyDescent="0.2">
      <c r="A40" s="220" t="s">
        <v>74</v>
      </c>
      <c r="B40" s="89"/>
      <c r="C40" s="89"/>
      <c r="D40" s="109">
        <v>0</v>
      </c>
      <c r="E40" s="109">
        <v>0</v>
      </c>
      <c r="F40" s="110">
        <v>0</v>
      </c>
      <c r="G40" s="109">
        <v>0</v>
      </c>
      <c r="H40" s="28"/>
    </row>
    <row r="41" spans="1:8" ht="20.25" hidden="1" customHeight="1" x14ac:dyDescent="0.2">
      <c r="A41" s="220" t="s">
        <v>83</v>
      </c>
      <c r="B41" s="89"/>
      <c r="C41" s="89"/>
      <c r="D41" s="109">
        <v>0</v>
      </c>
      <c r="E41" s="109">
        <v>0</v>
      </c>
      <c r="F41" s="110">
        <v>0</v>
      </c>
      <c r="G41" s="109">
        <v>0</v>
      </c>
      <c r="H41" s="28"/>
    </row>
    <row r="42" spans="1:8" ht="20.25" hidden="1"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hidden="1" customHeight="1" x14ac:dyDescent="0.2">
      <c r="A44" s="220" t="s">
        <v>77</v>
      </c>
      <c r="B44" s="89"/>
      <c r="C44" s="89"/>
      <c r="D44" s="109">
        <v>0</v>
      </c>
      <c r="E44" s="109">
        <v>0</v>
      </c>
      <c r="F44" s="110">
        <v>0</v>
      </c>
      <c r="G44" s="109">
        <v>0</v>
      </c>
      <c r="H44" s="28"/>
    </row>
    <row r="45" spans="1:8" ht="20.25" hidden="1" customHeight="1" x14ac:dyDescent="0.2">
      <c r="A45" s="220" t="s">
        <v>91</v>
      </c>
      <c r="B45" s="89"/>
      <c r="C45" s="89"/>
      <c r="D45" s="109">
        <v>0</v>
      </c>
      <c r="E45" s="109">
        <v>0</v>
      </c>
      <c r="F45" s="110">
        <v>0</v>
      </c>
      <c r="G45" s="109">
        <v>0</v>
      </c>
      <c r="H45" s="28"/>
    </row>
    <row r="46" spans="1:8" ht="21" hidden="1" customHeight="1" x14ac:dyDescent="0.2">
      <c r="A46" s="220" t="s">
        <v>78</v>
      </c>
      <c r="B46" s="89"/>
      <c r="C46" s="89"/>
      <c r="D46" s="109">
        <v>0</v>
      </c>
      <c r="E46" s="109">
        <v>0</v>
      </c>
      <c r="F46" s="110">
        <v>0</v>
      </c>
      <c r="G46" s="109">
        <v>0</v>
      </c>
      <c r="H46" s="28"/>
    </row>
    <row r="47" spans="1:8" ht="20.100000000000001" hidden="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hidden="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hidden="1" customHeight="1" x14ac:dyDescent="0.2">
      <c r="A51" s="220"/>
      <c r="B51" s="89"/>
      <c r="C51" s="89"/>
      <c r="D51" s="109">
        <v>0</v>
      </c>
      <c r="E51" s="109">
        <v>0</v>
      </c>
      <c r="F51" s="110">
        <v>0</v>
      </c>
      <c r="G51" s="109">
        <v>0</v>
      </c>
      <c r="H51" s="28"/>
    </row>
    <row r="52" spans="1:8" ht="21" hidden="1" customHeight="1" x14ac:dyDescent="0.2">
      <c r="A52" s="220"/>
      <c r="B52" s="89"/>
      <c r="C52" s="89"/>
      <c r="D52" s="109">
        <v>0</v>
      </c>
      <c r="E52" s="109">
        <v>0</v>
      </c>
      <c r="F52" s="110">
        <v>0</v>
      </c>
      <c r="G52" s="109">
        <v>0</v>
      </c>
      <c r="H52" s="28"/>
    </row>
    <row r="53" spans="1:8" ht="21" hidden="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1867</v>
      </c>
      <c r="E56" s="35">
        <f>SUM(E32:E55)</f>
        <v>4665</v>
      </c>
      <c r="F56" s="35">
        <f>SUM(F32:F55)</f>
        <v>4700</v>
      </c>
      <c r="G56" s="35">
        <f>SUM(G32:G55)</f>
        <v>4700</v>
      </c>
      <c r="H56" s="28"/>
    </row>
    <row r="57" spans="1:8" ht="20.100000000000001" customHeight="1" x14ac:dyDescent="0.25">
      <c r="A57" s="223" t="s">
        <v>60</v>
      </c>
      <c r="B57" s="89"/>
      <c r="C57" s="89"/>
      <c r="D57" s="35">
        <f>D27-D56</f>
        <v>3152</v>
      </c>
      <c r="E57" s="35">
        <f>E27-E56</f>
        <v>709.39999999999964</v>
      </c>
      <c r="F57" s="36">
        <f>G27-F56</f>
        <v>680</v>
      </c>
      <c r="G57" s="23">
        <f>G27-G56</f>
        <v>680</v>
      </c>
      <c r="H57" s="28"/>
    </row>
    <row r="58" spans="1:8" ht="15.75" x14ac:dyDescent="0.25">
      <c r="A58" s="223" t="s">
        <v>61</v>
      </c>
      <c r="B58" s="89"/>
      <c r="C58" s="89"/>
      <c r="D58" s="87">
        <v>7276.66</v>
      </c>
      <c r="E58" s="35">
        <f>+D61</f>
        <v>3428.66</v>
      </c>
      <c r="F58" s="36">
        <f>+E61</f>
        <v>4138.0599999999995</v>
      </c>
      <c r="G58" s="23">
        <f>+E61</f>
        <v>4138.0599999999995</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7000</v>
      </c>
      <c r="E60" s="87">
        <v>0</v>
      </c>
      <c r="F60" s="88">
        <v>0</v>
      </c>
      <c r="G60" s="84">
        <v>0</v>
      </c>
      <c r="H60" s="28"/>
    </row>
    <row r="61" spans="1:8" ht="20.100000000000001" customHeight="1" x14ac:dyDescent="0.25">
      <c r="A61" s="223" t="s">
        <v>140</v>
      </c>
      <c r="B61" s="89"/>
      <c r="C61" s="89"/>
      <c r="D61" s="113">
        <f>D57+D58+D59-D60</f>
        <v>3428.66</v>
      </c>
      <c r="E61" s="114">
        <f>E57+E58+E59-E60</f>
        <v>4138.0599999999995</v>
      </c>
      <c r="F61" s="37">
        <f>F57+F58+F59-F60</f>
        <v>4818.0599999999995</v>
      </c>
      <c r="G61" s="38">
        <f>G57+G58+G59-G60</f>
        <v>4818.0599999999995</v>
      </c>
      <c r="H61" s="28"/>
    </row>
    <row r="62" spans="1:8" ht="20.100000000000001" customHeight="1" x14ac:dyDescent="0.2">
      <c r="A62" s="89"/>
      <c r="B62" s="89"/>
      <c r="C62" s="89"/>
      <c r="F62" s="1"/>
    </row>
    <row r="63" spans="1:8" x14ac:dyDescent="0.2">
      <c r="A63" s="10" t="s">
        <v>407</v>
      </c>
    </row>
  </sheetData>
  <mergeCells count="2">
    <mergeCell ref="A5:G5"/>
    <mergeCell ref="A6:G6"/>
  </mergeCells>
  <pageMargins left="0.7" right="0.7" top="0.75" bottom="0.75" header="0.3" footer="0.3"/>
  <pageSetup scale="8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4AB6-0C18-4EB5-82CB-AB263D3579A3}">
  <sheetPr>
    <pageSetUpPr fitToPage="1"/>
  </sheetPr>
  <dimension ref="A1:P67"/>
  <sheetViews>
    <sheetView showGridLines="0" zoomScale="85" zoomScaleNormal="85" workbookViewId="0">
      <selection activeCell="E73" sqref="E7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385</v>
      </c>
    </row>
    <row r="2" spans="1:16" ht="26.25" x14ac:dyDescent="0.4">
      <c r="D2" s="39"/>
      <c r="E2" s="229" t="s">
        <v>398</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188574</v>
      </c>
      <c r="F6" s="108"/>
    </row>
    <row r="8" spans="1:16" ht="15.75" x14ac:dyDescent="0.25">
      <c r="B8" s="18" t="s">
        <v>7</v>
      </c>
      <c r="N8" s="270" t="s">
        <v>97</v>
      </c>
      <c r="O8" s="270"/>
      <c r="P8" s="270"/>
    </row>
    <row r="9" spans="1:16" x14ac:dyDescent="0.2">
      <c r="A9" s="9" t="s">
        <v>8</v>
      </c>
      <c r="B9" s="9" t="s">
        <v>141</v>
      </c>
      <c r="G9" s="21">
        <f>+'Sewage System 3 WKS'!G56</f>
        <v>2146.98</v>
      </c>
      <c r="H9" s="14"/>
      <c r="I9" s="14"/>
    </row>
    <row r="10" spans="1:16" x14ac:dyDescent="0.2">
      <c r="B10" s="9" t="s">
        <v>149</v>
      </c>
      <c r="G10" s="22">
        <f>+'Sewage System 3 WKS'!G60</f>
        <v>0</v>
      </c>
      <c r="H10" s="14"/>
      <c r="I10" s="14"/>
      <c r="N10" s="10" t="s">
        <v>109</v>
      </c>
      <c r="P10" s="46">
        <f>+'Sewage System 3 WKS'!E56</f>
        <v>5621.82</v>
      </c>
    </row>
    <row r="11" spans="1:16" ht="15.75" thickBot="1" x14ac:dyDescent="0.25">
      <c r="B11" s="9" t="s">
        <v>9</v>
      </c>
      <c r="G11" s="22"/>
      <c r="H11" s="14"/>
      <c r="I11" s="21">
        <f>G9+G10</f>
        <v>2146.98</v>
      </c>
      <c r="N11" s="10" t="s">
        <v>268</v>
      </c>
      <c r="P11" s="47">
        <f>+'Sewage System 3 WKS'!E60</f>
        <v>0</v>
      </c>
    </row>
    <row r="12" spans="1:16" ht="15.75" thickBot="1" x14ac:dyDescent="0.25">
      <c r="A12" s="9" t="s">
        <v>10</v>
      </c>
      <c r="B12" s="9" t="s">
        <v>65</v>
      </c>
      <c r="G12" s="14"/>
      <c r="H12" s="14"/>
      <c r="I12" s="84">
        <v>0</v>
      </c>
      <c r="K12" s="42" t="str">
        <f>IF(I12&gt;P24,"Too High", "Within Limitations")</f>
        <v>Within Limitations</v>
      </c>
      <c r="N12" s="10" t="s">
        <v>98</v>
      </c>
      <c r="P12" s="46">
        <f>SUM(P10:P11)</f>
        <v>5621.82</v>
      </c>
    </row>
    <row r="13" spans="1:16" x14ac:dyDescent="0.2">
      <c r="A13" s="9" t="s">
        <v>11</v>
      </c>
      <c r="B13" s="9" t="s">
        <v>12</v>
      </c>
      <c r="I13" s="1"/>
      <c r="P13" s="46"/>
    </row>
    <row r="14" spans="1:16" ht="15.75" thickBot="1" x14ac:dyDescent="0.25">
      <c r="B14" s="9" t="s">
        <v>13</v>
      </c>
      <c r="I14" s="174">
        <f>I11+I12</f>
        <v>2146.98</v>
      </c>
      <c r="N14" s="10" t="s">
        <v>120</v>
      </c>
      <c r="P14" s="80">
        <f>+P12*0.75</f>
        <v>4216.3649999999998</v>
      </c>
    </row>
    <row r="15" spans="1:16" ht="15.75" thickTop="1" x14ac:dyDescent="0.2">
      <c r="I15" s="12"/>
    </row>
    <row r="16" spans="1:16" ht="15.75" x14ac:dyDescent="0.25">
      <c r="B16" s="18" t="s">
        <v>14</v>
      </c>
      <c r="N16" s="10" t="s">
        <v>161</v>
      </c>
      <c r="P16" s="80">
        <f>+'Sewage System 3 WKS'!G56</f>
        <v>2146.98</v>
      </c>
    </row>
    <row r="17" spans="1:16" x14ac:dyDescent="0.2">
      <c r="A17" s="9">
        <v>4</v>
      </c>
      <c r="B17" s="9" t="s">
        <v>115</v>
      </c>
      <c r="F17" s="9" t="str">
        <f>(+TOC!D2-1) &amp; " (Note 2)"</f>
        <v>2025 (Note 2)</v>
      </c>
      <c r="I17" s="172">
        <f>+'Sewage System 3 WKS'!E61</f>
        <v>4.4899999999997817</v>
      </c>
      <c r="N17" s="10" t="s">
        <v>267</v>
      </c>
      <c r="P17" s="81">
        <f>+'Sewage System 3 WKS'!G60</f>
        <v>0</v>
      </c>
    </row>
    <row r="18" spans="1:16" x14ac:dyDescent="0.2">
      <c r="A18" s="9" t="s">
        <v>15</v>
      </c>
      <c r="B18" s="9" t="s">
        <v>150</v>
      </c>
      <c r="G18" s="20">
        <f>+'Sewage System 3 WKS'!G27</f>
        <v>2194</v>
      </c>
      <c r="I18" s="1"/>
      <c r="N18" s="10" t="s">
        <v>98</v>
      </c>
      <c r="P18" s="80">
        <f>SUM(P16:P17)</f>
        <v>2146.98</v>
      </c>
    </row>
    <row r="19" spans="1:16" x14ac:dyDescent="0.2">
      <c r="B19" s="9" t="s">
        <v>151</v>
      </c>
      <c r="G19" s="19">
        <f>+'Sewage System 3 WKS'!G59</f>
        <v>0</v>
      </c>
      <c r="P19" s="80"/>
    </row>
    <row r="20" spans="1:16" x14ac:dyDescent="0.2">
      <c r="B20" s="9" t="s">
        <v>16</v>
      </c>
      <c r="G20" s="1"/>
      <c r="N20" s="10" t="s">
        <v>120</v>
      </c>
      <c r="P20" s="80">
        <f>+P18*0.75</f>
        <v>1610.2350000000001</v>
      </c>
    </row>
    <row r="21" spans="1:16" x14ac:dyDescent="0.2">
      <c r="B21" s="9" t="s">
        <v>17</v>
      </c>
      <c r="I21" s="24">
        <f>G18+G19</f>
        <v>2194</v>
      </c>
      <c r="P21" s="82"/>
    </row>
    <row r="22" spans="1:16" x14ac:dyDescent="0.2">
      <c r="B22" s="9"/>
      <c r="I22" s="13"/>
      <c r="P22" s="82"/>
    </row>
    <row r="23" spans="1:16" ht="15.75" x14ac:dyDescent="0.25">
      <c r="A23" s="9" t="s">
        <v>18</v>
      </c>
      <c r="B23" s="18" t="s">
        <v>19</v>
      </c>
      <c r="I23" s="23">
        <f>I17+I21</f>
        <v>2198.4899999999998</v>
      </c>
      <c r="N23" s="10" t="s">
        <v>162</v>
      </c>
      <c r="P23" s="82"/>
    </row>
    <row r="24" spans="1:16" x14ac:dyDescent="0.2">
      <c r="A24" s="9" t="s">
        <v>20</v>
      </c>
      <c r="B24" s="9" t="s">
        <v>21</v>
      </c>
      <c r="I24" s="1"/>
      <c r="N24" s="10" t="s">
        <v>120</v>
      </c>
      <c r="P24" s="83">
        <f>MIN(P14,P20)</f>
        <v>1610.2350000000001</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f>ROUND(I28/E6*1000,2)</f>
        <v>0</v>
      </c>
      <c r="K30" s="171" t="str">
        <f>IF(I30&gt;(F4),"Too High", "Within Limitations")</f>
        <v>Within Limitations</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214" priority="6" operator="containsText" text="Too High">
      <formula>NOT(ISERROR(SEARCH("Too High",K12)))</formula>
    </cfRule>
  </conditionalFormatting>
  <conditionalFormatting sqref="K12">
    <cfRule type="containsText" dxfId="213" priority="7" operator="containsText" text="Within Limitations">
      <formula>NOT(ISERROR(SEARCH("Within Limitations",K12)))</formula>
    </cfRule>
  </conditionalFormatting>
  <conditionalFormatting sqref="K27">
    <cfRule type="containsText" dxfId="212" priority="8" operator="containsText" text="Within Limitations">
      <formula>NOT(ISERROR(SEARCH("Within Limitations",K27)))</formula>
    </cfRule>
  </conditionalFormatting>
  <conditionalFormatting sqref="K30">
    <cfRule type="containsText" dxfId="211" priority="3" operator="containsText" text="Too High">
      <formula>NOT(ISERROR(SEARCH("Too High",K30)))</formula>
    </cfRule>
    <cfRule type="containsText" dxfId="210" priority="4" operator="containsText" text="Within Limitations">
      <formula>NOT(ISERROR(SEARCH("Within Limitations",K30)))</formula>
    </cfRule>
  </conditionalFormatting>
  <conditionalFormatting sqref="P14">
    <cfRule type="expression" dxfId="209" priority="1">
      <formula>"$P$14&gt;(.75*$P$12)"</formula>
    </cfRule>
  </conditionalFormatting>
  <conditionalFormatting sqref="P20">
    <cfRule type="expression" dxfId="208" priority="2">
      <formula>"$P$14&gt;(.75*$P$12)"</formula>
    </cfRule>
  </conditionalFormatting>
  <pageMargins left="0.7" right="0.7" top="0.75" bottom="0.75" header="0.3" footer="0.3"/>
  <pageSetup scale="62"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734F-450F-4B9A-B783-01694C591FC0}">
  <sheetPr>
    <pageSetUpPr fitToPage="1"/>
  </sheetPr>
  <dimension ref="A1:K64"/>
  <sheetViews>
    <sheetView topLeftCell="A23" zoomScale="85" zoomScaleNormal="85" workbookViewId="0">
      <selection activeCell="E73" sqref="E73"/>
    </sheetView>
  </sheetViews>
  <sheetFormatPr defaultColWidth="9.77734375" defaultRowHeight="15" x14ac:dyDescent="0.2"/>
  <cols>
    <col min="1" max="2" width="9.77734375" style="10"/>
    <col min="3" max="3" width="15.5546875" style="10" customWidth="1"/>
    <col min="4" max="5" width="15.77734375" style="10" customWidth="1"/>
    <col min="6" max="7" width="14.77734375" style="10" customWidth="1"/>
    <col min="8" max="8" width="4.77734375" style="10" customWidth="1"/>
    <col min="9" max="16384" width="9.77734375" style="10"/>
  </cols>
  <sheetData>
    <row r="1" spans="1:9" ht="15" customHeight="1" x14ac:dyDescent="0.2">
      <c r="G1" s="182" t="s">
        <v>386</v>
      </c>
    </row>
    <row r="2" spans="1:9" ht="15" customHeight="1" x14ac:dyDescent="0.2">
      <c r="G2" s="9"/>
    </row>
    <row r="3" spans="1:9" ht="15" customHeight="1" x14ac:dyDescent="0.2"/>
    <row r="4" spans="1:9" ht="15" customHeight="1" x14ac:dyDescent="0.25">
      <c r="A4" s="271" t="str">
        <f>+'Sewage System 3'!E2</f>
        <v>ENTERPRISE SEWAGE SYSTEM FUND 3</v>
      </c>
      <c r="B4" s="271"/>
      <c r="C4" s="271"/>
      <c r="D4" s="271"/>
      <c r="E4" s="271"/>
      <c r="F4" s="271"/>
      <c r="G4" s="271"/>
    </row>
    <row r="5" spans="1:9" ht="15" customHeight="1" x14ac:dyDescent="0.25">
      <c r="A5" s="270" t="s">
        <v>152</v>
      </c>
      <c r="B5" s="270"/>
      <c r="C5" s="270"/>
      <c r="D5" s="270"/>
      <c r="E5" s="270"/>
      <c r="F5" s="270"/>
      <c r="G5" s="270"/>
    </row>
    <row r="6" spans="1:9" ht="15" customHeight="1" x14ac:dyDescent="0.25">
      <c r="A6" s="270" t="str">
        <f>+'Sewage System 3'!E3</f>
        <v>Fund XXX</v>
      </c>
      <c r="B6" s="270"/>
      <c r="C6" s="270"/>
      <c r="D6" s="270"/>
      <c r="E6" s="270"/>
      <c r="F6" s="270"/>
      <c r="G6" s="270"/>
    </row>
    <row r="7" spans="1:9" ht="15" customHeight="1" x14ac:dyDescent="0.2">
      <c r="C7" s="9"/>
    </row>
    <row r="8" spans="1:9" ht="15" customHeight="1" x14ac:dyDescent="0.2"/>
    <row r="9" spans="1:9" ht="15" customHeight="1" x14ac:dyDescent="0.2">
      <c r="D9" s="2" t="s">
        <v>28</v>
      </c>
      <c r="E9" s="2" t="s">
        <v>29</v>
      </c>
      <c r="F9" s="26" t="s">
        <v>29</v>
      </c>
      <c r="G9" s="27"/>
      <c r="H9" s="28"/>
    </row>
    <row r="10" spans="1:9" ht="15" customHeight="1" x14ac:dyDescent="0.2">
      <c r="D10" s="5" t="s">
        <v>30</v>
      </c>
      <c r="E10" s="5" t="s">
        <v>30</v>
      </c>
      <c r="F10" s="29" t="s">
        <v>30</v>
      </c>
      <c r="G10" s="30"/>
      <c r="H10" s="28"/>
    </row>
    <row r="11" spans="1:9" ht="15" customHeight="1" x14ac:dyDescent="0.25">
      <c r="A11" s="223" t="s">
        <v>31</v>
      </c>
      <c r="B11" s="89"/>
      <c r="C11" s="89"/>
      <c r="D11" s="31">
        <f>+E11-1</f>
        <v>2024</v>
      </c>
      <c r="E11" s="31">
        <f>+F11-1</f>
        <v>2025</v>
      </c>
      <c r="F11" s="32">
        <f>+TOC!D2</f>
        <v>2026</v>
      </c>
      <c r="G11" s="33"/>
      <c r="H11" s="28"/>
    </row>
    <row r="12" spans="1:9" ht="21" hidden="1" customHeight="1" x14ac:dyDescent="0.2">
      <c r="A12" s="220" t="s">
        <v>66</v>
      </c>
      <c r="B12" s="89"/>
      <c r="C12" s="89"/>
      <c r="D12" s="121">
        <v>0</v>
      </c>
      <c r="E12" s="121">
        <v>0</v>
      </c>
      <c r="F12" s="111"/>
      <c r="G12" s="112"/>
      <c r="H12" s="54"/>
    </row>
    <row r="13" spans="1:9" ht="21" customHeight="1" x14ac:dyDescent="0.2">
      <c r="A13" s="220" t="s">
        <v>331</v>
      </c>
      <c r="B13" s="89"/>
      <c r="C13" s="89"/>
      <c r="D13" s="121">
        <v>0</v>
      </c>
      <c r="E13" s="121">
        <v>4765.33</v>
      </c>
      <c r="F13" s="111"/>
      <c r="G13" s="109">
        <v>0</v>
      </c>
      <c r="H13" s="54"/>
    </row>
    <row r="14" spans="1:9" ht="21" customHeight="1" x14ac:dyDescent="0.2">
      <c r="A14" s="220" t="s">
        <v>332</v>
      </c>
      <c r="B14" s="89"/>
      <c r="C14" s="89"/>
      <c r="D14" s="121">
        <v>0</v>
      </c>
      <c r="E14" s="121">
        <v>0</v>
      </c>
      <c r="F14" s="111"/>
      <c r="G14" s="109">
        <v>2194</v>
      </c>
      <c r="H14" s="54"/>
      <c r="I14" s="10" t="s">
        <v>333</v>
      </c>
    </row>
    <row r="15" spans="1:9" ht="21" customHeight="1" x14ac:dyDescent="0.2">
      <c r="A15" s="220" t="s">
        <v>371</v>
      </c>
      <c r="B15" s="89"/>
      <c r="C15" s="89"/>
      <c r="D15" s="121">
        <v>0</v>
      </c>
      <c r="E15" s="121">
        <v>126.98</v>
      </c>
      <c r="F15" s="111"/>
      <c r="G15" s="109">
        <v>0</v>
      </c>
      <c r="H15" s="34"/>
    </row>
    <row r="16" spans="1:9" ht="20.25" customHeight="1" x14ac:dyDescent="0.2">
      <c r="A16" s="220" t="s">
        <v>88</v>
      </c>
      <c r="B16" s="89"/>
      <c r="C16" s="89"/>
      <c r="D16" s="121">
        <v>0</v>
      </c>
      <c r="E16" s="121">
        <v>0</v>
      </c>
      <c r="F16" s="111"/>
      <c r="G16" s="109">
        <v>0</v>
      </c>
      <c r="H16" s="34"/>
    </row>
    <row r="17" spans="1:9" ht="21" customHeight="1" x14ac:dyDescent="0.2">
      <c r="A17" s="220" t="s">
        <v>89</v>
      </c>
      <c r="B17" s="89"/>
      <c r="C17" s="89"/>
      <c r="D17" s="121">
        <v>0</v>
      </c>
      <c r="E17" s="121">
        <v>0</v>
      </c>
      <c r="F17" s="111"/>
      <c r="G17" s="109">
        <v>0</v>
      </c>
      <c r="H17" s="34"/>
    </row>
    <row r="18" spans="1:9" ht="20.25" customHeight="1" x14ac:dyDescent="0.2">
      <c r="A18" s="220" t="s">
        <v>69</v>
      </c>
      <c r="B18" s="89"/>
      <c r="C18" s="89"/>
      <c r="D18" s="121">
        <v>0</v>
      </c>
      <c r="E18" s="121">
        <v>0</v>
      </c>
      <c r="F18" s="111"/>
      <c r="G18" s="109">
        <v>0</v>
      </c>
      <c r="H18" s="34"/>
    </row>
    <row r="19" spans="1:9" ht="20.25" customHeight="1" x14ac:dyDescent="0.2">
      <c r="A19" s="220" t="s">
        <v>82</v>
      </c>
      <c r="B19" s="89"/>
      <c r="C19" s="89"/>
      <c r="D19" s="121">
        <v>0</v>
      </c>
      <c r="E19" s="121">
        <v>0</v>
      </c>
      <c r="F19" s="111"/>
      <c r="G19" s="109">
        <v>0</v>
      </c>
      <c r="H19" s="34"/>
    </row>
    <row r="20" spans="1:9" ht="20.25" customHeight="1" x14ac:dyDescent="0.2">
      <c r="A20" s="220" t="s">
        <v>58</v>
      </c>
      <c r="B20" s="89"/>
      <c r="C20" s="89"/>
      <c r="D20" s="121">
        <v>0</v>
      </c>
      <c r="E20" s="121">
        <v>0</v>
      </c>
      <c r="F20" s="111"/>
      <c r="G20" s="109">
        <v>0</v>
      </c>
      <c r="H20" s="34"/>
    </row>
    <row r="21" spans="1:9" ht="20.25" customHeight="1" x14ac:dyDescent="0.2">
      <c r="A21" s="220" t="s">
        <v>93</v>
      </c>
      <c r="B21" s="89"/>
      <c r="C21" s="89"/>
      <c r="D21" s="121">
        <v>0</v>
      </c>
      <c r="E21" s="121">
        <v>0</v>
      </c>
      <c r="F21" s="111"/>
      <c r="G21" s="109">
        <v>0</v>
      </c>
      <c r="H21" s="34"/>
    </row>
    <row r="22" spans="1:9" ht="21" customHeight="1" x14ac:dyDescent="0.2">
      <c r="A22" s="220"/>
      <c r="B22" s="89"/>
      <c r="C22" s="89"/>
      <c r="D22" s="121">
        <v>0</v>
      </c>
      <c r="E22" s="121">
        <v>0</v>
      </c>
      <c r="F22" s="111"/>
      <c r="G22" s="109">
        <v>0</v>
      </c>
      <c r="H22" s="34"/>
    </row>
    <row r="23" spans="1:9" ht="21" customHeight="1" x14ac:dyDescent="0.2">
      <c r="A23" s="220"/>
      <c r="B23" s="89"/>
      <c r="C23" s="89"/>
      <c r="D23" s="121">
        <v>0</v>
      </c>
      <c r="E23" s="121">
        <v>0</v>
      </c>
      <c r="F23" s="111"/>
      <c r="G23" s="109">
        <v>0</v>
      </c>
      <c r="H23" s="34"/>
    </row>
    <row r="24" spans="1:9" ht="21" customHeight="1" x14ac:dyDescent="0.2">
      <c r="A24" s="220"/>
      <c r="B24" s="89"/>
      <c r="C24" s="89"/>
      <c r="D24" s="121">
        <v>0</v>
      </c>
      <c r="E24" s="121">
        <v>0</v>
      </c>
      <c r="F24" s="111"/>
      <c r="G24" s="109">
        <v>0</v>
      </c>
      <c r="H24" s="34"/>
    </row>
    <row r="25" spans="1:9" ht="21" customHeight="1" x14ac:dyDescent="0.2">
      <c r="A25" s="220"/>
      <c r="B25" s="89"/>
      <c r="C25" s="89"/>
      <c r="D25" s="121">
        <v>0</v>
      </c>
      <c r="E25" s="121">
        <v>0</v>
      </c>
      <c r="F25" s="111"/>
      <c r="G25" s="109">
        <v>0</v>
      </c>
      <c r="H25" s="34"/>
    </row>
    <row r="26" spans="1:9" ht="20.25" customHeight="1" x14ac:dyDescent="0.2">
      <c r="A26" s="220"/>
      <c r="B26" s="89"/>
      <c r="C26" s="89"/>
      <c r="D26" s="121">
        <v>0</v>
      </c>
      <c r="E26" s="121">
        <v>0</v>
      </c>
      <c r="F26" s="111"/>
      <c r="G26" s="109">
        <v>0</v>
      </c>
      <c r="H26" s="34"/>
    </row>
    <row r="27" spans="1:9" ht="28.5" customHeight="1" x14ac:dyDescent="0.2">
      <c r="A27" s="220" t="s">
        <v>132</v>
      </c>
      <c r="B27" s="89"/>
      <c r="C27" s="89"/>
      <c r="D27" s="35">
        <f>SUM(D12:D26)</f>
        <v>0</v>
      </c>
      <c r="E27" s="35">
        <f>SUM(E12:E26)</f>
        <v>4892.3099999999995</v>
      </c>
      <c r="F27" s="35"/>
      <c r="G27" s="23">
        <f>SUM(G13:G26)</f>
        <v>2194</v>
      </c>
      <c r="H27" s="34"/>
    </row>
    <row r="28" spans="1:9" x14ac:dyDescent="0.2">
      <c r="A28" s="89"/>
      <c r="B28" s="89"/>
      <c r="C28" s="89"/>
      <c r="D28" s="1"/>
      <c r="E28" s="1"/>
      <c r="F28" s="1"/>
      <c r="G28" s="1"/>
    </row>
    <row r="29" spans="1:9" x14ac:dyDescent="0.2">
      <c r="A29" s="89"/>
      <c r="B29" s="89"/>
      <c r="C29" s="89"/>
      <c r="D29" s="2" t="s">
        <v>28</v>
      </c>
      <c r="E29" s="2" t="s">
        <v>29</v>
      </c>
      <c r="F29" s="3"/>
      <c r="G29" s="4" t="s">
        <v>45</v>
      </c>
      <c r="H29" s="28"/>
    </row>
    <row r="30" spans="1:9" ht="15.75" x14ac:dyDescent="0.25">
      <c r="A30" s="223"/>
      <c r="B30" s="89"/>
      <c r="C30" s="89"/>
      <c r="D30" s="5" t="s">
        <v>46</v>
      </c>
      <c r="E30" s="5" t="s">
        <v>46</v>
      </c>
      <c r="F30" s="6" t="s">
        <v>47</v>
      </c>
      <c r="G30" s="7" t="s">
        <v>48</v>
      </c>
      <c r="H30" s="28"/>
    </row>
    <row r="31" spans="1:9" ht="20.25" customHeight="1" x14ac:dyDescent="0.25">
      <c r="A31" s="223" t="s">
        <v>49</v>
      </c>
      <c r="B31" s="89"/>
      <c r="C31" s="89"/>
      <c r="D31" s="5">
        <f>+D11</f>
        <v>2024</v>
      </c>
      <c r="E31" s="5">
        <f>+E11</f>
        <v>2025</v>
      </c>
      <c r="F31" s="8">
        <f>+F11</f>
        <v>2026</v>
      </c>
      <c r="G31" s="7">
        <f>+F11</f>
        <v>2026</v>
      </c>
      <c r="H31" s="28"/>
    </row>
    <row r="32" spans="1:9" ht="20.25" customHeight="1" x14ac:dyDescent="0.25">
      <c r="A32" s="220" t="s">
        <v>372</v>
      </c>
      <c r="B32" s="89"/>
      <c r="C32" s="89"/>
      <c r="D32" s="109">
        <v>0</v>
      </c>
      <c r="E32" s="109">
        <v>24</v>
      </c>
      <c r="F32" s="110">
        <v>96</v>
      </c>
      <c r="G32" s="109">
        <v>96</v>
      </c>
      <c r="H32" s="28"/>
      <c r="I32" s="234"/>
    </row>
    <row r="33" spans="1:11" ht="20.25" customHeight="1" x14ac:dyDescent="0.2">
      <c r="A33" s="220" t="s">
        <v>334</v>
      </c>
      <c r="B33" s="89"/>
      <c r="C33" s="89"/>
      <c r="D33" s="109">
        <v>0</v>
      </c>
      <c r="E33" s="109">
        <v>99.99</v>
      </c>
      <c r="F33" s="110">
        <v>200</v>
      </c>
      <c r="G33" s="109">
        <v>200</v>
      </c>
    </row>
    <row r="34" spans="1:11" ht="20.25" customHeight="1" x14ac:dyDescent="0.2">
      <c r="A34" s="220" t="s">
        <v>335</v>
      </c>
      <c r="B34" s="89"/>
      <c r="C34" s="89"/>
      <c r="D34" s="109">
        <v>0</v>
      </c>
      <c r="E34" s="109">
        <v>2088.5700000000002</v>
      </c>
      <c r="F34" s="110">
        <v>0</v>
      </c>
      <c r="G34" s="109">
        <v>0</v>
      </c>
      <c r="H34" s="28"/>
    </row>
    <row r="35" spans="1:11" ht="20.25" customHeight="1" x14ac:dyDescent="0.2">
      <c r="A35" s="220" t="s">
        <v>336</v>
      </c>
      <c r="B35" s="89"/>
      <c r="C35" s="89"/>
      <c r="D35" s="242">
        <v>5891.58</v>
      </c>
      <c r="E35" s="109">
        <v>596.94000000000005</v>
      </c>
      <c r="F35" s="110">
        <v>850</v>
      </c>
      <c r="G35" s="109">
        <v>850</v>
      </c>
      <c r="H35" s="28"/>
    </row>
    <row r="36" spans="1:11" ht="20.25" customHeight="1" x14ac:dyDescent="0.2">
      <c r="A36" s="220" t="s">
        <v>337</v>
      </c>
      <c r="B36" s="89"/>
      <c r="C36" s="89"/>
      <c r="D36" s="109">
        <v>0</v>
      </c>
      <c r="E36" s="109">
        <v>2281.35</v>
      </c>
      <c r="F36" s="110">
        <v>0</v>
      </c>
      <c r="G36" s="109">
        <v>0</v>
      </c>
      <c r="H36" s="28"/>
      <c r="K36" s="243"/>
    </row>
    <row r="37" spans="1:11" ht="20.25" customHeight="1" x14ac:dyDescent="0.2">
      <c r="A37" s="220" t="s">
        <v>340</v>
      </c>
      <c r="B37" s="89"/>
      <c r="C37" s="89"/>
      <c r="D37" s="109">
        <v>0</v>
      </c>
      <c r="E37" s="109">
        <v>75</v>
      </c>
      <c r="F37" s="110">
        <v>150</v>
      </c>
      <c r="G37" s="110">
        <v>150</v>
      </c>
      <c r="H37" s="28"/>
      <c r="K37" s="243"/>
    </row>
    <row r="38" spans="1:11" ht="20.25" customHeight="1" x14ac:dyDescent="0.2">
      <c r="A38" s="220" t="s">
        <v>370</v>
      </c>
      <c r="B38" s="89"/>
      <c r="C38" s="89"/>
      <c r="D38" s="109">
        <v>0</v>
      </c>
      <c r="E38" s="109">
        <v>126.98</v>
      </c>
      <c r="F38" s="110">
        <v>126.98</v>
      </c>
      <c r="G38" s="109">
        <v>126.98</v>
      </c>
      <c r="H38" s="28"/>
      <c r="K38" s="243"/>
    </row>
    <row r="39" spans="1:11" ht="20.25" customHeight="1" x14ac:dyDescent="0.2">
      <c r="A39" s="220" t="s">
        <v>338</v>
      </c>
      <c r="B39" s="89"/>
      <c r="C39" s="89"/>
      <c r="D39" s="109">
        <v>0</v>
      </c>
      <c r="E39" s="109">
        <v>274</v>
      </c>
      <c r="F39" s="110">
        <v>274</v>
      </c>
      <c r="G39" s="110">
        <v>274</v>
      </c>
      <c r="H39" s="28"/>
      <c r="K39" s="243"/>
    </row>
    <row r="40" spans="1:11" ht="20.25" customHeight="1" x14ac:dyDescent="0.2">
      <c r="A40" s="220" t="s">
        <v>374</v>
      </c>
      <c r="B40" s="89"/>
      <c r="C40" s="89"/>
      <c r="D40" s="109">
        <v>0</v>
      </c>
      <c r="E40" s="109"/>
      <c r="F40" s="110">
        <v>450</v>
      </c>
      <c r="G40" s="110">
        <v>450</v>
      </c>
      <c r="H40" s="28"/>
      <c r="K40" s="243"/>
    </row>
    <row r="41" spans="1:11" ht="20.25" customHeight="1" x14ac:dyDescent="0.2">
      <c r="A41" s="220" t="s">
        <v>339</v>
      </c>
      <c r="B41" s="89"/>
      <c r="C41" s="89"/>
      <c r="D41" s="109">
        <v>0</v>
      </c>
      <c r="E41" s="109">
        <v>54.99</v>
      </c>
      <c r="F41" s="110">
        <v>0</v>
      </c>
      <c r="G41" s="109">
        <v>0</v>
      </c>
      <c r="H41" s="28"/>
      <c r="K41" s="243"/>
    </row>
    <row r="42" spans="1:11" ht="20.25" customHeight="1" x14ac:dyDescent="0.2">
      <c r="A42" s="220" t="s">
        <v>75</v>
      </c>
      <c r="B42" s="89"/>
      <c r="C42" s="89"/>
      <c r="D42" s="109">
        <v>0</v>
      </c>
      <c r="E42" s="109">
        <v>0</v>
      </c>
      <c r="F42" s="110">
        <v>0</v>
      </c>
      <c r="G42" s="109">
        <v>0</v>
      </c>
      <c r="H42" s="28"/>
      <c r="K42" s="243"/>
    </row>
    <row r="43" spans="1:11" ht="25.5" customHeight="1" x14ac:dyDescent="0.2">
      <c r="A43" s="220" t="s">
        <v>76</v>
      </c>
      <c r="B43" s="89"/>
      <c r="C43" s="89"/>
      <c r="D43" s="109">
        <v>0</v>
      </c>
      <c r="E43" s="109">
        <v>0</v>
      </c>
      <c r="F43" s="110">
        <v>0</v>
      </c>
      <c r="G43" s="109">
        <v>0</v>
      </c>
      <c r="H43" s="28"/>
      <c r="K43" s="243"/>
    </row>
    <row r="44" spans="1:11" ht="25.5" hidden="1" customHeight="1" x14ac:dyDescent="0.2">
      <c r="A44" s="220" t="s">
        <v>77</v>
      </c>
      <c r="B44" s="89"/>
      <c r="C44" s="89"/>
      <c r="D44" s="109">
        <v>0</v>
      </c>
      <c r="E44" s="109">
        <v>0</v>
      </c>
      <c r="F44" s="110">
        <v>0</v>
      </c>
      <c r="G44" s="109">
        <v>0</v>
      </c>
      <c r="H44" s="28"/>
      <c r="K44" s="243"/>
    </row>
    <row r="45" spans="1:11" ht="20.25" hidden="1" customHeight="1" x14ac:dyDescent="0.2">
      <c r="A45" s="220" t="s">
        <v>91</v>
      </c>
      <c r="B45" s="89"/>
      <c r="C45" s="89"/>
      <c r="D45" s="109">
        <v>0</v>
      </c>
      <c r="E45" s="109">
        <v>0</v>
      </c>
      <c r="F45" s="110">
        <v>0</v>
      </c>
      <c r="G45" s="109">
        <v>0</v>
      </c>
      <c r="H45" s="28"/>
    </row>
    <row r="46" spans="1:11" ht="21" hidden="1" customHeight="1" x14ac:dyDescent="0.2">
      <c r="A46" s="220" t="s">
        <v>78</v>
      </c>
      <c r="B46" s="89"/>
      <c r="C46" s="89"/>
      <c r="D46" s="109">
        <v>0</v>
      </c>
      <c r="E46" s="109">
        <v>0</v>
      </c>
      <c r="F46" s="110">
        <v>0</v>
      </c>
      <c r="G46" s="109">
        <v>0</v>
      </c>
      <c r="H46" s="28"/>
    </row>
    <row r="47" spans="1:11" ht="20.100000000000001" hidden="1" customHeight="1" x14ac:dyDescent="0.2">
      <c r="A47" s="220" t="s">
        <v>79</v>
      </c>
      <c r="B47" s="89"/>
      <c r="C47" s="89"/>
      <c r="D47" s="109">
        <v>0</v>
      </c>
      <c r="E47" s="109">
        <v>0</v>
      </c>
      <c r="F47" s="110">
        <v>0</v>
      </c>
      <c r="G47" s="109">
        <v>0</v>
      </c>
      <c r="H47" s="28"/>
    </row>
    <row r="48" spans="1:11" ht="20.25" hidden="1" customHeight="1" x14ac:dyDescent="0.2">
      <c r="A48" s="220" t="s">
        <v>80</v>
      </c>
      <c r="B48" s="89"/>
      <c r="C48" s="89"/>
      <c r="D48" s="109">
        <v>0</v>
      </c>
      <c r="E48" s="109">
        <v>0</v>
      </c>
      <c r="F48" s="110">
        <v>0</v>
      </c>
      <c r="G48" s="109">
        <v>0</v>
      </c>
      <c r="H48" s="28"/>
    </row>
    <row r="49" spans="1:8" ht="21" hidden="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c r="F50" s="110">
        <v>0</v>
      </c>
      <c r="G50" s="109">
        <v>0</v>
      </c>
      <c r="H50" s="28"/>
    </row>
    <row r="51" spans="1:8" ht="21" hidden="1" customHeight="1" x14ac:dyDescent="0.2">
      <c r="A51" s="220"/>
      <c r="B51" s="89"/>
      <c r="C51" s="89"/>
      <c r="D51" s="109">
        <v>0</v>
      </c>
      <c r="E51" s="109">
        <v>0</v>
      </c>
      <c r="F51" s="110">
        <v>0</v>
      </c>
      <c r="G51" s="109">
        <v>0</v>
      </c>
      <c r="H51" s="28"/>
    </row>
    <row r="52" spans="1:8" ht="21" hidden="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hidden="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5891.58</v>
      </c>
      <c r="E56" s="35">
        <f>SUM(E32:E55)</f>
        <v>5621.82</v>
      </c>
      <c r="F56" s="35">
        <f>SUM(F32:F55)</f>
        <v>2146.98</v>
      </c>
      <c r="G56" s="35">
        <f>SUM(G32:G55)</f>
        <v>2146.98</v>
      </c>
      <c r="H56" s="28"/>
    </row>
    <row r="57" spans="1:8" ht="20.100000000000001" customHeight="1" x14ac:dyDescent="0.25">
      <c r="A57" s="223" t="s">
        <v>60</v>
      </c>
      <c r="B57" s="89"/>
      <c r="C57" s="89"/>
      <c r="D57" s="35">
        <f>D27-D56</f>
        <v>-5891.58</v>
      </c>
      <c r="E57" s="35">
        <f>E27-E56</f>
        <v>-729.51000000000022</v>
      </c>
      <c r="F57" s="36">
        <f>G27-F56</f>
        <v>47.019999999999982</v>
      </c>
      <c r="G57" s="23">
        <f>G27-G56</f>
        <v>47.019999999999982</v>
      </c>
      <c r="H57" s="28"/>
    </row>
    <row r="58" spans="1:8" ht="15.75" x14ac:dyDescent="0.25">
      <c r="A58" s="223" t="s">
        <v>61</v>
      </c>
      <c r="B58" s="89"/>
      <c r="C58" s="89"/>
      <c r="D58" s="87">
        <v>0</v>
      </c>
      <c r="E58" s="35">
        <f>+D61</f>
        <v>0</v>
      </c>
      <c r="F58" s="36">
        <f>+E61</f>
        <v>4.4899999999997817</v>
      </c>
      <c r="G58" s="23">
        <f>+E61</f>
        <v>4.4899999999997817</v>
      </c>
      <c r="H58" s="28"/>
    </row>
    <row r="59" spans="1:8" ht="20.100000000000001" customHeight="1" x14ac:dyDescent="0.25">
      <c r="A59" s="223" t="s">
        <v>62</v>
      </c>
      <c r="B59" s="89"/>
      <c r="C59" s="89"/>
      <c r="D59" s="102">
        <v>5891.58</v>
      </c>
      <c r="E59" s="87">
        <v>734</v>
      </c>
      <c r="F59" s="88"/>
      <c r="G59" s="84"/>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4.4899999999997817</v>
      </c>
      <c r="F61" s="37">
        <f>F57+F58+F59-F60</f>
        <v>51.509999999999764</v>
      </c>
      <c r="G61" s="38">
        <f>G57+G58+G59-G60</f>
        <v>51.509999999999764</v>
      </c>
      <c r="H61" s="28"/>
    </row>
    <row r="62" spans="1:8" ht="20.100000000000001" customHeight="1" x14ac:dyDescent="0.2">
      <c r="A62" s="89"/>
      <c r="B62" s="89"/>
      <c r="C62" s="89"/>
      <c r="F62" s="1"/>
    </row>
    <row r="63" spans="1:8" x14ac:dyDescent="0.2">
      <c r="A63" s="10" t="s">
        <v>393</v>
      </c>
    </row>
    <row r="64" spans="1:8" x14ac:dyDescent="0.2">
      <c r="A64" s="10" t="s">
        <v>400</v>
      </c>
    </row>
  </sheetData>
  <mergeCells count="3">
    <mergeCell ref="A4:G4"/>
    <mergeCell ref="A5:G5"/>
    <mergeCell ref="A6:G6"/>
  </mergeCells>
  <pageMargins left="0.7" right="0.7" top="0.75" bottom="0.75" header="0.3" footer="0.3"/>
  <pageSetup scale="7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FB973-D816-444D-92A1-C4D8E9DAF3E4}">
  <dimension ref="A1:C20"/>
  <sheetViews>
    <sheetView workbookViewId="0">
      <selection activeCell="I23" sqref="I23"/>
    </sheetView>
  </sheetViews>
  <sheetFormatPr defaultRowHeight="23.25" x14ac:dyDescent="0.35"/>
  <cols>
    <col min="1" max="16384" width="8.88671875" style="15"/>
  </cols>
  <sheetData>
    <row r="1" spans="1:3" x14ac:dyDescent="0.35">
      <c r="A1" s="186" t="s">
        <v>241</v>
      </c>
    </row>
    <row r="4" spans="1:3" x14ac:dyDescent="0.35">
      <c r="A4" s="186">
        <v>1</v>
      </c>
      <c r="B4" s="15" t="s">
        <v>261</v>
      </c>
    </row>
    <row r="5" spans="1:3" x14ac:dyDescent="0.35">
      <c r="A5" s="186">
        <v>2</v>
      </c>
      <c r="B5" s="15" t="s">
        <v>242</v>
      </c>
    </row>
    <row r="6" spans="1:3" x14ac:dyDescent="0.35">
      <c r="A6" s="186"/>
      <c r="B6" s="218" t="s">
        <v>243</v>
      </c>
      <c r="C6" s="15" t="s">
        <v>244</v>
      </c>
    </row>
    <row r="7" spans="1:3" x14ac:dyDescent="0.35">
      <c r="A7" s="186"/>
      <c r="B7" s="218" t="s">
        <v>245</v>
      </c>
      <c r="C7" s="15" t="s">
        <v>246</v>
      </c>
    </row>
    <row r="8" spans="1:3" x14ac:dyDescent="0.35">
      <c r="A8" s="186">
        <v>3</v>
      </c>
      <c r="B8" s="15" t="s">
        <v>247</v>
      </c>
    </row>
    <row r="9" spans="1:3" x14ac:dyDescent="0.35">
      <c r="A9" s="186"/>
      <c r="B9" s="218" t="s">
        <v>243</v>
      </c>
      <c r="C9" s="15" t="s">
        <v>248</v>
      </c>
    </row>
    <row r="10" spans="1:3" x14ac:dyDescent="0.35">
      <c r="A10" s="186"/>
      <c r="B10" s="218" t="s">
        <v>245</v>
      </c>
      <c r="C10" s="15" t="s">
        <v>249</v>
      </c>
    </row>
    <row r="11" spans="1:3" x14ac:dyDescent="0.35">
      <c r="A11" s="186"/>
      <c r="B11" s="218" t="s">
        <v>250</v>
      </c>
      <c r="C11" s="15" t="s">
        <v>251</v>
      </c>
    </row>
    <row r="12" spans="1:3" x14ac:dyDescent="0.35">
      <c r="A12" s="186"/>
      <c r="B12" s="218" t="s">
        <v>252</v>
      </c>
      <c r="C12" s="15" t="s">
        <v>253</v>
      </c>
    </row>
    <row r="13" spans="1:3" x14ac:dyDescent="0.35">
      <c r="A13" s="186"/>
      <c r="B13" s="218" t="s">
        <v>254</v>
      </c>
      <c r="C13" s="15" t="s">
        <v>255</v>
      </c>
    </row>
    <row r="14" spans="1:3" x14ac:dyDescent="0.35">
      <c r="A14" s="186"/>
      <c r="B14" s="218" t="s">
        <v>256</v>
      </c>
      <c r="C14" s="15" t="s">
        <v>259</v>
      </c>
    </row>
    <row r="15" spans="1:3" x14ac:dyDescent="0.35">
      <c r="A15" s="186"/>
      <c r="B15" s="218" t="s">
        <v>257</v>
      </c>
      <c r="C15" s="15" t="s">
        <v>258</v>
      </c>
    </row>
    <row r="16" spans="1:3" x14ac:dyDescent="0.35">
      <c r="A16" s="186">
        <v>4</v>
      </c>
      <c r="B16" s="15" t="s">
        <v>265</v>
      </c>
    </row>
    <row r="17" spans="1:2" x14ac:dyDescent="0.35">
      <c r="A17" s="186">
        <v>5</v>
      </c>
      <c r="B17" s="15" t="s">
        <v>263</v>
      </c>
    </row>
    <row r="18" spans="1:2" x14ac:dyDescent="0.35">
      <c r="A18" s="186">
        <v>6</v>
      </c>
      <c r="B18" s="15" t="s">
        <v>260</v>
      </c>
    </row>
    <row r="19" spans="1:2" x14ac:dyDescent="0.35">
      <c r="A19" s="186">
        <v>7</v>
      </c>
      <c r="B19" s="15" t="s">
        <v>264</v>
      </c>
    </row>
    <row r="20" spans="1:2" x14ac:dyDescent="0.35">
      <c r="A20" s="186">
        <v>8</v>
      </c>
      <c r="B20" s="15" t="s">
        <v>266</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AE56-DA34-4F78-B75B-9CCE644CC9E3}">
  <sheetPr>
    <pageSetUpPr fitToPage="1"/>
  </sheetPr>
  <dimension ref="A1:P67"/>
  <sheetViews>
    <sheetView showGridLines="0" zoomScale="85" zoomScaleNormal="85" workbookViewId="0">
      <selection activeCell="N3" sqref="N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387</v>
      </c>
    </row>
    <row r="2" spans="1:16" ht="26.25" x14ac:dyDescent="0.4">
      <c r="D2" s="39"/>
      <c r="E2" s="229" t="s">
        <v>413</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188574</v>
      </c>
      <c r="F6" s="108"/>
    </row>
    <row r="8" spans="1:16" ht="15.75" x14ac:dyDescent="0.25">
      <c r="B8" s="18" t="s">
        <v>7</v>
      </c>
      <c r="N8" s="270" t="s">
        <v>97</v>
      </c>
      <c r="O8" s="270"/>
      <c r="P8" s="270"/>
    </row>
    <row r="9" spans="1:16" x14ac:dyDescent="0.2">
      <c r="A9" s="9" t="s">
        <v>8</v>
      </c>
      <c r="B9" s="9" t="s">
        <v>141</v>
      </c>
      <c r="G9" s="21">
        <f>+'Skating Rink 4 WKS'!G56</f>
        <v>457</v>
      </c>
      <c r="H9" s="14"/>
      <c r="I9" s="14"/>
    </row>
    <row r="10" spans="1:16" x14ac:dyDescent="0.2">
      <c r="B10" s="9" t="s">
        <v>149</v>
      </c>
      <c r="G10" s="22">
        <f>+'Skating Rink 4 WKS'!G60</f>
        <v>0</v>
      </c>
      <c r="H10" s="14"/>
      <c r="I10" s="14"/>
      <c r="N10" s="10" t="s">
        <v>109</v>
      </c>
      <c r="P10" s="46">
        <f>+'Skating Rink 4 WKS'!E56</f>
        <v>582.29999999999995</v>
      </c>
    </row>
    <row r="11" spans="1:16" ht="15.75" thickBot="1" x14ac:dyDescent="0.25">
      <c r="B11" s="9" t="s">
        <v>9</v>
      </c>
      <c r="G11" s="22"/>
      <c r="H11" s="14"/>
      <c r="I11" s="21">
        <f>G9+G10</f>
        <v>457</v>
      </c>
      <c r="N11" s="10" t="s">
        <v>268</v>
      </c>
      <c r="P11" s="47">
        <f>+'Skating Rink 4 WKS'!E60</f>
        <v>0</v>
      </c>
    </row>
    <row r="12" spans="1:16" ht="15.75" thickBot="1" x14ac:dyDescent="0.25">
      <c r="A12" s="9" t="s">
        <v>10</v>
      </c>
      <c r="B12" s="9" t="s">
        <v>65</v>
      </c>
      <c r="G12" s="14"/>
      <c r="H12" s="14"/>
      <c r="I12" s="84">
        <v>0</v>
      </c>
      <c r="K12" s="42" t="str">
        <f>IF(I12&gt;P24,"Too High", "Within Limitations")</f>
        <v>Within Limitations</v>
      </c>
      <c r="N12" s="10" t="s">
        <v>98</v>
      </c>
      <c r="P12" s="46">
        <f>SUM(P10:P11)</f>
        <v>582.29999999999995</v>
      </c>
    </row>
    <row r="13" spans="1:16" x14ac:dyDescent="0.2">
      <c r="A13" s="9" t="s">
        <v>11</v>
      </c>
      <c r="B13" s="9" t="s">
        <v>12</v>
      </c>
      <c r="I13" s="1"/>
      <c r="P13" s="46"/>
    </row>
    <row r="14" spans="1:16" ht="15.75" thickBot="1" x14ac:dyDescent="0.25">
      <c r="B14" s="9" t="s">
        <v>13</v>
      </c>
      <c r="I14" s="174">
        <f>I11+I12</f>
        <v>457</v>
      </c>
      <c r="N14" s="10" t="s">
        <v>120</v>
      </c>
      <c r="P14" s="80">
        <f>+P12*0.75</f>
        <v>436.72499999999997</v>
      </c>
    </row>
    <row r="15" spans="1:16" ht="15.75" thickTop="1" x14ac:dyDescent="0.2">
      <c r="I15" s="12"/>
    </row>
    <row r="16" spans="1:16" ht="15.75" x14ac:dyDescent="0.25">
      <c r="B16" s="18" t="s">
        <v>14</v>
      </c>
      <c r="N16" s="10" t="s">
        <v>161</v>
      </c>
      <c r="P16" s="80">
        <f>+'Skating Rink 4 WKS'!G56</f>
        <v>457</v>
      </c>
    </row>
    <row r="17" spans="1:16" x14ac:dyDescent="0.2">
      <c r="A17" s="9">
        <v>4</v>
      </c>
      <c r="B17" s="9" t="s">
        <v>115</v>
      </c>
      <c r="F17" s="9" t="str">
        <f>(+TOC!D2-1) &amp; " (Note 2)"</f>
        <v>2025 (Note 2)</v>
      </c>
      <c r="I17" s="172">
        <f>+'Skating Rink 4 WKS'!E61</f>
        <v>391.87</v>
      </c>
      <c r="N17" s="10" t="s">
        <v>267</v>
      </c>
      <c r="P17" s="81">
        <f>+'Skating Rink 4 WKS'!G60</f>
        <v>0</v>
      </c>
    </row>
    <row r="18" spans="1:16" x14ac:dyDescent="0.2">
      <c r="A18" s="9" t="s">
        <v>15</v>
      </c>
      <c r="B18" s="9" t="s">
        <v>150</v>
      </c>
      <c r="G18" s="20">
        <f>+'Skating Rink 4 WKS'!G27</f>
        <v>392</v>
      </c>
      <c r="I18" s="1"/>
      <c r="N18" s="10" t="s">
        <v>98</v>
      </c>
      <c r="P18" s="80">
        <f>SUM(P16:P17)</f>
        <v>457</v>
      </c>
    </row>
    <row r="19" spans="1:16" x14ac:dyDescent="0.2">
      <c r="B19" s="9" t="s">
        <v>151</v>
      </c>
      <c r="G19" s="19">
        <f>+'Skating Rink 4 WKS'!G59</f>
        <v>0</v>
      </c>
      <c r="P19" s="80"/>
    </row>
    <row r="20" spans="1:16" x14ac:dyDescent="0.2">
      <c r="B20" s="9" t="s">
        <v>16</v>
      </c>
      <c r="G20" s="1"/>
      <c r="N20" s="10" t="s">
        <v>120</v>
      </c>
      <c r="P20" s="80">
        <f>+P18*0.75</f>
        <v>342.75</v>
      </c>
    </row>
    <row r="21" spans="1:16" x14ac:dyDescent="0.2">
      <c r="B21" s="9" t="s">
        <v>17</v>
      </c>
      <c r="I21" s="24">
        <f>G18+G19</f>
        <v>392</v>
      </c>
      <c r="P21" s="82"/>
    </row>
    <row r="22" spans="1:16" x14ac:dyDescent="0.2">
      <c r="B22" s="9"/>
      <c r="I22" s="13"/>
      <c r="P22" s="82"/>
    </row>
    <row r="23" spans="1:16" ht="15.75" x14ac:dyDescent="0.25">
      <c r="A23" s="9" t="s">
        <v>18</v>
      </c>
      <c r="B23" s="18" t="s">
        <v>19</v>
      </c>
      <c r="I23" s="23">
        <f>I17+I21</f>
        <v>783.87</v>
      </c>
      <c r="N23" s="10" t="s">
        <v>162</v>
      </c>
      <c r="P23" s="82"/>
    </row>
    <row r="24" spans="1:16" x14ac:dyDescent="0.2">
      <c r="A24" s="9" t="s">
        <v>20</v>
      </c>
      <c r="B24" s="9" t="s">
        <v>21</v>
      </c>
      <c r="I24" s="1"/>
      <c r="N24" s="10" t="s">
        <v>120</v>
      </c>
      <c r="P24" s="83">
        <f>MIN(P14,P20)</f>
        <v>342.75</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f>ROUND(I28/E6*1000,2)</f>
        <v>0</v>
      </c>
      <c r="K30" s="171" t="str">
        <f>IF(I30&gt;(F4),"Too High", "Within Limitations")</f>
        <v>Within Limitations</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207" priority="6" operator="containsText" text="Too High">
      <formula>NOT(ISERROR(SEARCH("Too High",K12)))</formula>
    </cfRule>
  </conditionalFormatting>
  <conditionalFormatting sqref="K12">
    <cfRule type="containsText" dxfId="206" priority="7" operator="containsText" text="Within Limitations">
      <formula>NOT(ISERROR(SEARCH("Within Limitations",K12)))</formula>
    </cfRule>
  </conditionalFormatting>
  <conditionalFormatting sqref="K27">
    <cfRule type="containsText" dxfId="205" priority="8" operator="containsText" text="Within Limitations">
      <formula>NOT(ISERROR(SEARCH("Within Limitations",K27)))</formula>
    </cfRule>
  </conditionalFormatting>
  <conditionalFormatting sqref="K30">
    <cfRule type="containsText" dxfId="204" priority="3" operator="containsText" text="Too High">
      <formula>NOT(ISERROR(SEARCH("Too High",K30)))</formula>
    </cfRule>
    <cfRule type="containsText" dxfId="203" priority="4" operator="containsText" text="Within Limitations">
      <formula>NOT(ISERROR(SEARCH("Within Limitations",K30)))</formula>
    </cfRule>
  </conditionalFormatting>
  <conditionalFormatting sqref="P14">
    <cfRule type="expression" dxfId="202" priority="1">
      <formula>"$P$14&gt;(.75*$P$12)"</formula>
    </cfRule>
  </conditionalFormatting>
  <conditionalFormatting sqref="P20">
    <cfRule type="expression" dxfId="201" priority="2">
      <formula>"$P$14&gt;(.75*$P$12)"</formula>
    </cfRule>
  </conditionalFormatting>
  <pageMargins left="0.7" right="0.7" top="0.75" bottom="0.75" header="0.3" footer="0.3"/>
  <pageSetup scale="62"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C3F0-4172-43C3-AB1B-787736ACEF4D}">
  <sheetPr>
    <pageSetUpPr fitToPage="1"/>
  </sheetPr>
  <dimension ref="A1:I65"/>
  <sheetViews>
    <sheetView topLeftCell="A20" zoomScale="85" zoomScaleNormal="85" workbookViewId="0">
      <selection activeCell="E73" sqref="E73"/>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9" ht="15" customHeight="1" x14ac:dyDescent="0.2">
      <c r="G1" s="182" t="s">
        <v>388</v>
      </c>
    </row>
    <row r="2" spans="1:9" ht="15" customHeight="1" x14ac:dyDescent="0.2">
      <c r="G2" s="9"/>
    </row>
    <row r="3" spans="1:9" ht="15" customHeight="1" x14ac:dyDescent="0.2"/>
    <row r="4" spans="1:9" ht="15" customHeight="1" x14ac:dyDescent="0.25">
      <c r="A4" s="271" t="str">
        <f>+'Skating Rink 4'!E2</f>
        <v>ENTERPRISE SKATING RINK FUND 4</v>
      </c>
      <c r="B4" s="271"/>
      <c r="C4" s="271"/>
      <c r="D4" s="271"/>
      <c r="E4" s="271"/>
      <c r="F4" s="271"/>
      <c r="G4" s="271"/>
    </row>
    <row r="5" spans="1:9" ht="15" customHeight="1" x14ac:dyDescent="0.25">
      <c r="A5" s="270" t="s">
        <v>152</v>
      </c>
      <c r="B5" s="270"/>
      <c r="C5" s="270"/>
      <c r="D5" s="270"/>
      <c r="E5" s="270"/>
      <c r="F5" s="270"/>
      <c r="G5" s="270"/>
    </row>
    <row r="6" spans="1:9" ht="15" customHeight="1" x14ac:dyDescent="0.25">
      <c r="A6" s="270" t="str">
        <f>+'Skating Rink 4'!E3</f>
        <v>Fund XXX</v>
      </c>
      <c r="B6" s="270"/>
      <c r="C6" s="270"/>
      <c r="D6" s="270"/>
      <c r="E6" s="270"/>
      <c r="F6" s="270"/>
      <c r="G6" s="270"/>
    </row>
    <row r="7" spans="1:9" ht="15" customHeight="1" x14ac:dyDescent="0.2">
      <c r="C7" s="9"/>
    </row>
    <row r="8" spans="1:9" ht="15" customHeight="1" x14ac:dyDescent="0.2"/>
    <row r="9" spans="1:9" ht="15" customHeight="1" x14ac:dyDescent="0.2">
      <c r="D9" s="2" t="s">
        <v>28</v>
      </c>
      <c r="E9" s="2" t="s">
        <v>29</v>
      </c>
      <c r="F9" s="26" t="s">
        <v>29</v>
      </c>
      <c r="G9" s="27"/>
      <c r="H9" s="28"/>
    </row>
    <row r="10" spans="1:9" ht="15" customHeight="1" x14ac:dyDescent="0.2">
      <c r="D10" s="5" t="s">
        <v>30</v>
      </c>
      <c r="E10" s="5" t="s">
        <v>30</v>
      </c>
      <c r="F10" s="29" t="s">
        <v>30</v>
      </c>
      <c r="G10" s="30"/>
      <c r="H10" s="28"/>
    </row>
    <row r="11" spans="1:9" ht="15" customHeight="1" x14ac:dyDescent="0.25">
      <c r="A11" s="223" t="s">
        <v>31</v>
      </c>
      <c r="B11" s="89"/>
      <c r="C11" s="89"/>
      <c r="D11" s="31">
        <f>+E11-1</f>
        <v>2024</v>
      </c>
      <c r="E11" s="31">
        <f>+F11-1</f>
        <v>2025</v>
      </c>
      <c r="F11" s="32">
        <f>+TOC!D2</f>
        <v>2026</v>
      </c>
      <c r="G11" s="33"/>
      <c r="H11" s="28"/>
    </row>
    <row r="12" spans="1:9" ht="21" hidden="1" customHeight="1" x14ac:dyDescent="0.2">
      <c r="A12" s="220" t="s">
        <v>341</v>
      </c>
      <c r="B12" s="89"/>
      <c r="C12" s="89"/>
      <c r="D12" s="121">
        <v>0</v>
      </c>
      <c r="E12" s="121">
        <v>0</v>
      </c>
      <c r="F12" s="111"/>
      <c r="G12" s="112"/>
      <c r="H12" s="54"/>
    </row>
    <row r="13" spans="1:9" ht="21" customHeight="1" x14ac:dyDescent="0.2">
      <c r="A13" s="220" t="s">
        <v>341</v>
      </c>
      <c r="B13" s="89"/>
      <c r="C13" s="89"/>
      <c r="D13" s="121">
        <v>0</v>
      </c>
      <c r="E13" s="121">
        <v>150</v>
      </c>
      <c r="F13" s="111"/>
      <c r="G13" s="109">
        <v>0</v>
      </c>
      <c r="H13" s="54"/>
      <c r="I13" s="235"/>
    </row>
    <row r="14" spans="1:9" ht="21" customHeight="1" x14ac:dyDescent="0.2">
      <c r="A14" s="220" t="s">
        <v>342</v>
      </c>
      <c r="B14" s="89"/>
      <c r="C14" s="89"/>
      <c r="D14" s="121">
        <v>0</v>
      </c>
      <c r="E14" s="121">
        <v>300</v>
      </c>
      <c r="F14" s="111"/>
      <c r="G14" s="109">
        <v>0</v>
      </c>
      <c r="H14" s="54"/>
      <c r="I14" s="235"/>
    </row>
    <row r="15" spans="1:9" ht="21" customHeight="1" x14ac:dyDescent="0.2">
      <c r="A15" s="220" t="s">
        <v>343</v>
      </c>
      <c r="B15" s="89"/>
      <c r="C15" s="89"/>
      <c r="D15" s="121">
        <v>0</v>
      </c>
      <c r="E15" s="121">
        <v>132.16999999999999</v>
      </c>
      <c r="F15" s="111"/>
      <c r="G15" s="109">
        <v>0</v>
      </c>
      <c r="H15" s="34"/>
      <c r="I15" s="235"/>
    </row>
    <row r="16" spans="1:9" ht="20.25" customHeight="1" x14ac:dyDescent="0.2">
      <c r="A16" s="220" t="s">
        <v>344</v>
      </c>
      <c r="B16" s="89"/>
      <c r="C16" s="89"/>
      <c r="D16" s="121">
        <v>0</v>
      </c>
      <c r="E16" s="121">
        <v>222</v>
      </c>
      <c r="F16" s="111"/>
      <c r="G16" s="121">
        <v>222</v>
      </c>
      <c r="H16" s="34"/>
      <c r="I16" s="235"/>
    </row>
    <row r="17" spans="1:9" ht="21" hidden="1" customHeight="1" x14ac:dyDescent="0.2">
      <c r="A17" s="220" t="s">
        <v>89</v>
      </c>
      <c r="B17" s="89"/>
      <c r="C17" s="89"/>
      <c r="D17" s="121">
        <v>0</v>
      </c>
      <c r="E17" s="121">
        <v>70</v>
      </c>
      <c r="F17" s="111"/>
      <c r="G17" s="121">
        <v>70</v>
      </c>
      <c r="H17" s="34"/>
      <c r="I17" s="235"/>
    </row>
    <row r="18" spans="1:9" ht="20.25" customHeight="1" x14ac:dyDescent="0.2">
      <c r="A18" s="220" t="s">
        <v>345</v>
      </c>
      <c r="B18" s="89"/>
      <c r="C18" s="89"/>
      <c r="D18" s="121">
        <v>0</v>
      </c>
      <c r="E18" s="121">
        <v>70</v>
      </c>
      <c r="F18" s="111"/>
      <c r="G18" s="121">
        <v>70</v>
      </c>
      <c r="H18" s="34"/>
      <c r="I18" s="235"/>
    </row>
    <row r="19" spans="1:9" ht="20.25" hidden="1" customHeight="1" x14ac:dyDescent="0.2">
      <c r="A19" s="220" t="s">
        <v>82</v>
      </c>
      <c r="B19" s="89"/>
      <c r="C19" s="89"/>
      <c r="D19" s="121">
        <v>0</v>
      </c>
      <c r="E19" s="121"/>
      <c r="F19" s="111"/>
      <c r="G19" s="121"/>
      <c r="H19" s="34"/>
      <c r="I19" s="235"/>
    </row>
    <row r="20" spans="1:9" ht="20.25" customHeight="1" x14ac:dyDescent="0.2">
      <c r="A20" s="220" t="s">
        <v>346</v>
      </c>
      <c r="B20" s="89"/>
      <c r="C20" s="89"/>
      <c r="D20" s="121">
        <v>0</v>
      </c>
      <c r="E20" s="121">
        <v>30</v>
      </c>
      <c r="F20" s="111"/>
      <c r="G20" s="121">
        <v>30</v>
      </c>
      <c r="H20" s="34"/>
      <c r="I20" s="235"/>
    </row>
    <row r="21" spans="1:9" ht="20.25" hidden="1" customHeight="1" x14ac:dyDescent="0.2">
      <c r="A21" s="220" t="s">
        <v>93</v>
      </c>
      <c r="B21" s="89"/>
      <c r="C21" s="89"/>
      <c r="D21" s="121">
        <v>0</v>
      </c>
      <c r="E21" s="121">
        <v>0</v>
      </c>
      <c r="F21" s="111"/>
      <c r="G21" s="109">
        <v>0</v>
      </c>
      <c r="H21" s="34"/>
    </row>
    <row r="22" spans="1:9" ht="21" customHeight="1" x14ac:dyDescent="0.2">
      <c r="A22" s="220"/>
      <c r="B22" s="89"/>
      <c r="C22" s="89"/>
      <c r="D22" s="121">
        <v>0</v>
      </c>
      <c r="E22" s="121">
        <v>0</v>
      </c>
      <c r="F22" s="111"/>
      <c r="G22" s="109">
        <v>0</v>
      </c>
      <c r="H22" s="34"/>
    </row>
    <row r="23" spans="1:9" ht="21" hidden="1" customHeight="1" x14ac:dyDescent="0.2">
      <c r="A23" s="220"/>
      <c r="B23" s="89"/>
      <c r="C23" s="89"/>
      <c r="D23" s="121">
        <v>0</v>
      </c>
      <c r="E23" s="121">
        <v>0</v>
      </c>
      <c r="F23" s="111"/>
      <c r="G23" s="109">
        <v>0</v>
      </c>
      <c r="H23" s="34"/>
    </row>
    <row r="24" spans="1:9" ht="21" hidden="1" customHeight="1" x14ac:dyDescent="0.2">
      <c r="A24" s="220"/>
      <c r="B24" s="89"/>
      <c r="C24" s="89"/>
      <c r="D24" s="121">
        <v>0</v>
      </c>
      <c r="E24" s="121">
        <v>0</v>
      </c>
      <c r="F24" s="111"/>
      <c r="G24" s="109">
        <v>0</v>
      </c>
      <c r="H24" s="34"/>
    </row>
    <row r="25" spans="1:9" ht="21" hidden="1" customHeight="1" x14ac:dyDescent="0.2">
      <c r="A25" s="220"/>
      <c r="B25" s="89"/>
      <c r="C25" s="89"/>
      <c r="D25" s="121">
        <v>0</v>
      </c>
      <c r="E25" s="121">
        <v>0</v>
      </c>
      <c r="F25" s="111"/>
      <c r="G25" s="109">
        <v>0</v>
      </c>
      <c r="H25" s="34"/>
    </row>
    <row r="26" spans="1:9" ht="20.25" hidden="1" customHeight="1" x14ac:dyDescent="0.2">
      <c r="A26" s="220"/>
      <c r="B26" s="89"/>
      <c r="C26" s="89"/>
      <c r="D26" s="121">
        <v>0</v>
      </c>
      <c r="E26" s="121">
        <v>0</v>
      </c>
      <c r="F26" s="111"/>
      <c r="G26" s="109">
        <v>0</v>
      </c>
      <c r="H26" s="34"/>
    </row>
    <row r="27" spans="1:9" ht="28.5" customHeight="1" x14ac:dyDescent="0.2">
      <c r="A27" s="220" t="s">
        <v>132</v>
      </c>
      <c r="B27" s="89"/>
      <c r="C27" s="89"/>
      <c r="D27" s="35">
        <f>SUM(D12:D26)</f>
        <v>0</v>
      </c>
      <c r="E27" s="35">
        <f>SUM(E12:E26)</f>
        <v>974.17</v>
      </c>
      <c r="F27" s="35"/>
      <c r="G27" s="23">
        <f>SUM(G13:G26)</f>
        <v>392</v>
      </c>
      <c r="H27" s="34"/>
    </row>
    <row r="28" spans="1:9" x14ac:dyDescent="0.2">
      <c r="A28" s="89"/>
      <c r="B28" s="89"/>
      <c r="C28" s="89"/>
      <c r="D28" s="1"/>
      <c r="E28" s="1"/>
      <c r="F28" s="1"/>
      <c r="G28" s="1"/>
    </row>
    <row r="29" spans="1:9" x14ac:dyDescent="0.2">
      <c r="A29" s="89"/>
      <c r="B29" s="89"/>
      <c r="C29" s="89"/>
      <c r="D29" s="2" t="s">
        <v>28</v>
      </c>
      <c r="E29" s="2" t="s">
        <v>29</v>
      </c>
      <c r="F29" s="3"/>
      <c r="G29" s="4" t="s">
        <v>45</v>
      </c>
      <c r="H29" s="28"/>
    </row>
    <row r="30" spans="1:9" ht="15.75" x14ac:dyDescent="0.25">
      <c r="A30" s="223"/>
      <c r="B30" s="89"/>
      <c r="C30" s="89"/>
      <c r="D30" s="5" t="s">
        <v>46</v>
      </c>
      <c r="E30" s="5" t="s">
        <v>46</v>
      </c>
      <c r="F30" s="6" t="s">
        <v>47</v>
      </c>
      <c r="G30" s="7" t="s">
        <v>48</v>
      </c>
      <c r="H30" s="28"/>
    </row>
    <row r="31" spans="1:9" ht="20.25" customHeight="1" x14ac:dyDescent="0.25">
      <c r="A31" s="223" t="s">
        <v>49</v>
      </c>
      <c r="B31" s="89"/>
      <c r="C31" s="89"/>
      <c r="D31" s="5">
        <f>+D11</f>
        <v>2024</v>
      </c>
      <c r="E31" s="5">
        <f>+E11</f>
        <v>2025</v>
      </c>
      <c r="F31" s="8">
        <f>+F11</f>
        <v>2026</v>
      </c>
      <c r="G31" s="7">
        <f>+F11</f>
        <v>2026</v>
      </c>
      <c r="H31" s="28"/>
    </row>
    <row r="32" spans="1:9" ht="20.25" customHeight="1" x14ac:dyDescent="0.2">
      <c r="A32" s="220" t="s">
        <v>76</v>
      </c>
      <c r="B32" s="89"/>
      <c r="C32" s="89"/>
      <c r="D32" s="109">
        <v>0</v>
      </c>
      <c r="E32" s="109">
        <v>50</v>
      </c>
      <c r="F32" s="110">
        <v>50</v>
      </c>
      <c r="G32" s="109">
        <v>50</v>
      </c>
      <c r="H32" s="28"/>
    </row>
    <row r="33" spans="1:8" ht="20.25" customHeight="1" x14ac:dyDescent="0.2">
      <c r="A33" s="220" t="s">
        <v>348</v>
      </c>
      <c r="B33" s="89"/>
      <c r="C33" s="89"/>
      <c r="D33" s="109">
        <v>0</v>
      </c>
      <c r="E33" s="109">
        <v>132.16999999999999</v>
      </c>
      <c r="F33" s="110">
        <v>0</v>
      </c>
      <c r="G33" s="109">
        <v>0</v>
      </c>
    </row>
    <row r="34" spans="1:8" ht="20.25" customHeight="1" x14ac:dyDescent="0.2">
      <c r="A34" s="220" t="s">
        <v>349</v>
      </c>
      <c r="B34" s="89"/>
      <c r="C34" s="89"/>
      <c r="D34" s="109">
        <v>0</v>
      </c>
      <c r="E34" s="109">
        <v>60</v>
      </c>
      <c r="F34" s="110">
        <v>40</v>
      </c>
      <c r="G34" s="109">
        <v>40</v>
      </c>
      <c r="H34" s="28"/>
    </row>
    <row r="35" spans="1:8" ht="20.25" customHeight="1" x14ac:dyDescent="0.2">
      <c r="A35" s="220" t="s">
        <v>345</v>
      </c>
      <c r="B35" s="89"/>
      <c r="C35" s="89"/>
      <c r="D35" s="109">
        <v>0</v>
      </c>
      <c r="E35" s="109">
        <v>137.13</v>
      </c>
      <c r="F35" s="110">
        <v>100</v>
      </c>
      <c r="G35" s="109">
        <v>100</v>
      </c>
      <c r="H35" s="28"/>
    </row>
    <row r="36" spans="1:8" ht="20.25" customHeight="1" x14ac:dyDescent="0.2">
      <c r="A36" s="220" t="s">
        <v>350</v>
      </c>
      <c r="B36" s="89"/>
      <c r="C36" s="89"/>
      <c r="D36" s="109">
        <v>0</v>
      </c>
      <c r="E36" s="109">
        <v>0</v>
      </c>
      <c r="F36" s="110">
        <v>62</v>
      </c>
      <c r="G36" s="109">
        <v>62</v>
      </c>
      <c r="H36" s="28"/>
    </row>
    <row r="37" spans="1:8" ht="20.25" customHeight="1" x14ac:dyDescent="0.2">
      <c r="A37" s="220" t="s">
        <v>351</v>
      </c>
      <c r="B37" s="89"/>
      <c r="C37" s="89"/>
      <c r="D37" s="109">
        <v>0</v>
      </c>
      <c r="E37" s="109">
        <v>135</v>
      </c>
      <c r="F37" s="110">
        <v>135</v>
      </c>
      <c r="G37" s="109">
        <v>135</v>
      </c>
      <c r="H37" s="28"/>
    </row>
    <row r="38" spans="1:8" ht="20.25" customHeight="1" x14ac:dyDescent="0.2">
      <c r="A38" s="220" t="s">
        <v>352</v>
      </c>
      <c r="B38" s="89"/>
      <c r="C38" s="89"/>
      <c r="D38" s="109">
        <v>0</v>
      </c>
      <c r="E38" s="109">
        <v>68</v>
      </c>
      <c r="F38" s="110">
        <v>70</v>
      </c>
      <c r="G38" s="109">
        <v>70</v>
      </c>
      <c r="H38" s="28"/>
    </row>
    <row r="39" spans="1:8" ht="20.25" hidden="1" customHeight="1" x14ac:dyDescent="0.2">
      <c r="A39" s="220" t="s">
        <v>73</v>
      </c>
      <c r="B39" s="89"/>
      <c r="C39" s="89"/>
      <c r="D39" s="109">
        <v>0</v>
      </c>
      <c r="E39" s="109">
        <v>0</v>
      </c>
      <c r="F39" s="110">
        <v>0</v>
      </c>
      <c r="G39" s="109">
        <v>0</v>
      </c>
      <c r="H39" s="28"/>
    </row>
    <row r="40" spans="1:8" ht="20.25" hidden="1" customHeight="1" x14ac:dyDescent="0.2">
      <c r="A40" s="220" t="s">
        <v>74</v>
      </c>
      <c r="B40" s="89"/>
      <c r="C40" s="89"/>
      <c r="D40" s="109">
        <v>0</v>
      </c>
      <c r="E40" s="109">
        <v>0</v>
      </c>
      <c r="F40" s="110">
        <v>0</v>
      </c>
      <c r="G40" s="109">
        <v>0</v>
      </c>
      <c r="H40" s="28"/>
    </row>
    <row r="41" spans="1:8" ht="20.25" hidden="1" customHeight="1" x14ac:dyDescent="0.2">
      <c r="A41" s="220" t="s">
        <v>83</v>
      </c>
      <c r="B41" s="89"/>
      <c r="C41" s="89"/>
      <c r="D41" s="109">
        <v>0</v>
      </c>
      <c r="E41" s="109">
        <v>0</v>
      </c>
      <c r="F41" s="110">
        <v>0</v>
      </c>
      <c r="G41" s="109">
        <v>0</v>
      </c>
      <c r="H41" s="28"/>
    </row>
    <row r="42" spans="1:8" ht="20.25" hidden="1" customHeight="1" x14ac:dyDescent="0.2">
      <c r="A42" s="220" t="s">
        <v>75</v>
      </c>
      <c r="B42" s="89"/>
      <c r="C42" s="89"/>
      <c r="D42" s="109">
        <v>0</v>
      </c>
      <c r="E42" s="109">
        <v>0</v>
      </c>
      <c r="F42" s="110">
        <v>0</v>
      </c>
      <c r="G42" s="109">
        <v>0</v>
      </c>
      <c r="H42" s="28"/>
    </row>
    <row r="43" spans="1:8" ht="25.5" hidden="1" customHeight="1" x14ac:dyDescent="0.2">
      <c r="A43" s="220" t="s">
        <v>76</v>
      </c>
      <c r="B43" s="89"/>
      <c r="C43" s="89"/>
      <c r="D43" s="109">
        <v>0</v>
      </c>
      <c r="E43" s="109">
        <v>0</v>
      </c>
      <c r="F43" s="110">
        <v>0</v>
      </c>
      <c r="G43" s="109">
        <v>0</v>
      </c>
      <c r="H43" s="28"/>
    </row>
    <row r="44" spans="1:8" ht="25.5" hidden="1" customHeight="1" x14ac:dyDescent="0.2">
      <c r="A44" s="220" t="s">
        <v>77</v>
      </c>
      <c r="B44" s="89"/>
      <c r="C44" s="89"/>
      <c r="D44" s="109">
        <v>0</v>
      </c>
      <c r="E44" s="109">
        <v>0</v>
      </c>
      <c r="F44" s="110">
        <v>0</v>
      </c>
      <c r="G44" s="109">
        <v>0</v>
      </c>
      <c r="H44" s="28"/>
    </row>
    <row r="45" spans="1:8" ht="20.25" hidden="1" customHeight="1" x14ac:dyDescent="0.2">
      <c r="A45" s="220" t="s">
        <v>91</v>
      </c>
      <c r="B45" s="89"/>
      <c r="C45" s="89"/>
      <c r="D45" s="109">
        <v>0</v>
      </c>
      <c r="E45" s="109">
        <v>0</v>
      </c>
      <c r="F45" s="110">
        <v>0</v>
      </c>
      <c r="G45" s="109">
        <v>0</v>
      </c>
      <c r="H45" s="28"/>
    </row>
    <row r="46" spans="1:8" ht="21" hidden="1" customHeight="1" x14ac:dyDescent="0.2">
      <c r="A46" s="220" t="s">
        <v>78</v>
      </c>
      <c r="B46" s="89"/>
      <c r="C46" s="89"/>
      <c r="D46" s="109">
        <v>0</v>
      </c>
      <c r="E46" s="109">
        <v>0</v>
      </c>
      <c r="F46" s="110">
        <v>0</v>
      </c>
      <c r="G46" s="109">
        <v>0</v>
      </c>
      <c r="H46" s="28"/>
    </row>
    <row r="47" spans="1:8" ht="20.100000000000001" hidden="1" customHeight="1" x14ac:dyDescent="0.2">
      <c r="A47" s="220" t="s">
        <v>79</v>
      </c>
      <c r="B47" s="89"/>
      <c r="C47" s="89"/>
      <c r="D47" s="109">
        <v>0</v>
      </c>
      <c r="E47" s="109">
        <v>0</v>
      </c>
      <c r="F47" s="110">
        <v>0</v>
      </c>
      <c r="G47" s="109">
        <v>0</v>
      </c>
      <c r="H47" s="28"/>
    </row>
    <row r="48" spans="1:8" ht="20.25" hidden="1" customHeight="1" x14ac:dyDescent="0.2">
      <c r="A48" s="220" t="s">
        <v>80</v>
      </c>
      <c r="B48" s="89"/>
      <c r="C48" s="89"/>
      <c r="D48" s="109">
        <v>0</v>
      </c>
      <c r="E48" s="109">
        <v>0</v>
      </c>
      <c r="F48" s="110">
        <v>0</v>
      </c>
      <c r="G48" s="109">
        <v>0</v>
      </c>
      <c r="H48" s="28"/>
    </row>
    <row r="49" spans="1:8" ht="21" hidden="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hidden="1" customHeight="1" x14ac:dyDescent="0.2">
      <c r="A51" s="220"/>
      <c r="B51" s="89"/>
      <c r="C51" s="89"/>
      <c r="D51" s="109">
        <v>0</v>
      </c>
      <c r="E51" s="109">
        <v>0</v>
      </c>
      <c r="F51" s="110">
        <v>0</v>
      </c>
      <c r="G51" s="109">
        <v>0</v>
      </c>
      <c r="H51" s="28"/>
    </row>
    <row r="52" spans="1:8" ht="21" hidden="1" customHeight="1" x14ac:dyDescent="0.2">
      <c r="A52" s="220"/>
      <c r="B52" s="89"/>
      <c r="C52" s="89"/>
      <c r="D52" s="109">
        <v>0</v>
      </c>
      <c r="E52" s="109">
        <v>0</v>
      </c>
      <c r="F52" s="110">
        <v>0</v>
      </c>
      <c r="G52" s="109">
        <v>0</v>
      </c>
      <c r="H52" s="28"/>
    </row>
    <row r="53" spans="1:8" ht="21" hidden="1" customHeight="1" x14ac:dyDescent="0.2">
      <c r="A53" s="220"/>
      <c r="B53" s="89"/>
      <c r="C53" s="89"/>
      <c r="D53" s="109">
        <v>0</v>
      </c>
      <c r="E53" s="109">
        <v>0</v>
      </c>
      <c r="F53" s="110">
        <v>0</v>
      </c>
      <c r="G53" s="109">
        <v>0</v>
      </c>
      <c r="H53" s="28"/>
    </row>
    <row r="54" spans="1:8" ht="21" hidden="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582.29999999999995</v>
      </c>
      <c r="F56" s="35">
        <f>SUM(F32:F55)</f>
        <v>457</v>
      </c>
      <c r="G56" s="35">
        <f>SUM(G32:G55)</f>
        <v>457</v>
      </c>
      <c r="H56" s="28"/>
    </row>
    <row r="57" spans="1:8" ht="20.100000000000001" customHeight="1" x14ac:dyDescent="0.25">
      <c r="A57" s="223" t="s">
        <v>60</v>
      </c>
      <c r="B57" s="89"/>
      <c r="C57" s="89"/>
      <c r="D57" s="35">
        <f>D27-D56</f>
        <v>0</v>
      </c>
      <c r="E57" s="35">
        <f>E27-E56</f>
        <v>391.87</v>
      </c>
      <c r="F57" s="36">
        <f>G27-F56</f>
        <v>-65</v>
      </c>
      <c r="G57" s="23">
        <f>G27-G56</f>
        <v>-65</v>
      </c>
      <c r="H57" s="28"/>
    </row>
    <row r="58" spans="1:8" ht="15.75" x14ac:dyDescent="0.25">
      <c r="A58" s="223" t="s">
        <v>61</v>
      </c>
      <c r="B58" s="89"/>
      <c r="C58" s="89"/>
      <c r="D58" s="87">
        <v>0</v>
      </c>
      <c r="E58" s="35">
        <f>+D61</f>
        <v>0</v>
      </c>
      <c r="F58" s="36">
        <f>+E61</f>
        <v>391.87</v>
      </c>
      <c r="G58" s="23">
        <f>+E61</f>
        <v>391.87</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391.87</v>
      </c>
      <c r="F61" s="37">
        <f>F57+F58+F59-F60</f>
        <v>326.87</v>
      </c>
      <c r="G61" s="38">
        <f>G57+G58+G59-G60</f>
        <v>326.87</v>
      </c>
      <c r="H61" s="28"/>
    </row>
    <row r="62" spans="1:8" ht="20.100000000000001" customHeight="1" x14ac:dyDescent="0.2">
      <c r="F62" s="1"/>
    </row>
    <row r="63" spans="1:8" x14ac:dyDescent="0.2">
      <c r="A63" s="10" t="s">
        <v>347</v>
      </c>
    </row>
    <row r="64" spans="1:8" x14ac:dyDescent="0.2">
      <c r="A64" s="10" t="s">
        <v>394</v>
      </c>
    </row>
    <row r="65" spans="1:1" x14ac:dyDescent="0.2">
      <c r="A65" s="10" t="s">
        <v>408</v>
      </c>
    </row>
  </sheetData>
  <mergeCells count="3">
    <mergeCell ref="A4:G4"/>
    <mergeCell ref="A5:G5"/>
    <mergeCell ref="A6:G6"/>
  </mergeCells>
  <pageMargins left="0.7" right="0.7" top="0.75" bottom="0.75" header="0.3" footer="0.3"/>
  <pageSetup scale="8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92511-4B16-4536-B0E2-B3DC23CFC768}">
  <sheetPr>
    <pageSetUpPr fitToPage="1"/>
  </sheetPr>
  <dimension ref="A1:P67"/>
  <sheetViews>
    <sheetView showGridLines="0" zoomScale="85" zoomScaleNormal="85" workbookViewId="0">
      <selection activeCell="K4" sqref="K4"/>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389</v>
      </c>
    </row>
    <row r="2" spans="1:16" ht="26.25" x14ac:dyDescent="0.4">
      <c r="D2" s="39"/>
      <c r="E2" s="229" t="s">
        <v>364</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188574</v>
      </c>
      <c r="F6" s="108"/>
    </row>
    <row r="8" spans="1:16" ht="15.75" x14ac:dyDescent="0.25">
      <c r="B8" s="18" t="s">
        <v>7</v>
      </c>
      <c r="N8" s="270" t="s">
        <v>97</v>
      </c>
      <c r="O8" s="270"/>
      <c r="P8" s="270"/>
    </row>
    <row r="9" spans="1:16" x14ac:dyDescent="0.2">
      <c r="A9" s="9" t="s">
        <v>8</v>
      </c>
      <c r="B9" s="9" t="s">
        <v>141</v>
      </c>
      <c r="G9" s="21">
        <f>+'Captial Project 5 WKS'!G56</f>
        <v>0</v>
      </c>
      <c r="H9" s="14"/>
      <c r="I9" s="14"/>
    </row>
    <row r="10" spans="1:16" x14ac:dyDescent="0.2">
      <c r="B10" s="9" t="s">
        <v>149</v>
      </c>
      <c r="G10" s="22">
        <f>+'Captial Project 5 WKS'!G60</f>
        <v>0</v>
      </c>
      <c r="H10" s="14"/>
      <c r="I10" s="14"/>
      <c r="N10" s="10" t="s">
        <v>109</v>
      </c>
      <c r="P10" s="46">
        <f>+'Captial Project 5 WKS'!E56</f>
        <v>43390</v>
      </c>
    </row>
    <row r="11" spans="1:16" ht="15.75" thickBot="1" x14ac:dyDescent="0.25">
      <c r="B11" s="9" t="s">
        <v>9</v>
      </c>
      <c r="G11" s="22"/>
      <c r="H11" s="14"/>
      <c r="I11" s="21">
        <f>G9+G10</f>
        <v>0</v>
      </c>
      <c r="N11" s="10" t="s">
        <v>268</v>
      </c>
      <c r="P11" s="47">
        <f>+'Captial Project 5 WKS'!E60</f>
        <v>0</v>
      </c>
    </row>
    <row r="12" spans="1:16" ht="15.75" thickBot="1" x14ac:dyDescent="0.25">
      <c r="A12" s="9" t="s">
        <v>10</v>
      </c>
      <c r="B12" s="9" t="s">
        <v>65</v>
      </c>
      <c r="G12" s="14"/>
      <c r="H12" s="14"/>
      <c r="I12" s="84">
        <v>0</v>
      </c>
      <c r="K12" s="42" t="str">
        <f>IF(I12&gt;P24,"Too High", "Within Limitations")</f>
        <v>Within Limitations</v>
      </c>
      <c r="N12" s="10" t="s">
        <v>98</v>
      </c>
      <c r="P12" s="46">
        <f>SUM(P10:P11)</f>
        <v>43390</v>
      </c>
    </row>
    <row r="13" spans="1:16" x14ac:dyDescent="0.2">
      <c r="A13" s="9" t="s">
        <v>11</v>
      </c>
      <c r="B13" s="9" t="s">
        <v>12</v>
      </c>
      <c r="I13" s="1"/>
      <c r="P13" s="46"/>
    </row>
    <row r="14" spans="1:16" ht="15.75" thickBot="1" x14ac:dyDescent="0.25">
      <c r="B14" s="9" t="s">
        <v>13</v>
      </c>
      <c r="I14" s="174">
        <f>I11+I12</f>
        <v>0</v>
      </c>
      <c r="N14" s="10" t="s">
        <v>120</v>
      </c>
      <c r="P14" s="80">
        <f>+P12*0.75</f>
        <v>32542.5</v>
      </c>
    </row>
    <row r="15" spans="1:16" ht="15.75" thickTop="1" x14ac:dyDescent="0.2">
      <c r="I15" s="12"/>
    </row>
    <row r="16" spans="1:16" ht="15.75" x14ac:dyDescent="0.25">
      <c r="B16" s="18" t="s">
        <v>14</v>
      </c>
      <c r="N16" s="10" t="s">
        <v>161</v>
      </c>
      <c r="P16" s="80">
        <f>+'Captial Project 5 WKS'!G56</f>
        <v>0</v>
      </c>
    </row>
    <row r="17" spans="1:16" x14ac:dyDescent="0.2">
      <c r="A17" s="9">
        <v>4</v>
      </c>
      <c r="B17" s="9" t="s">
        <v>115</v>
      </c>
      <c r="F17" s="9" t="str">
        <f>(+TOC!D2-1) &amp; " (Note 2)"</f>
        <v>2025 (Note 2)</v>
      </c>
      <c r="I17" s="172">
        <f>+'Captial Project 5 WKS'!E61</f>
        <v>-1.7479351299698465E-12</v>
      </c>
      <c r="N17" s="10" t="s">
        <v>267</v>
      </c>
      <c r="P17" s="81">
        <f>+'Captial Project 5 WKS'!G60</f>
        <v>0</v>
      </c>
    </row>
    <row r="18" spans="1:16" x14ac:dyDescent="0.2">
      <c r="A18" s="9" t="s">
        <v>15</v>
      </c>
      <c r="B18" s="9" t="s">
        <v>150</v>
      </c>
      <c r="G18" s="20">
        <f>+'Captial Project 5 WKS'!G27</f>
        <v>0</v>
      </c>
      <c r="I18" s="1"/>
      <c r="N18" s="10" t="s">
        <v>98</v>
      </c>
      <c r="P18" s="80">
        <f>SUM(P16:P17)</f>
        <v>0</v>
      </c>
    </row>
    <row r="19" spans="1:16" x14ac:dyDescent="0.2">
      <c r="B19" s="9" t="s">
        <v>151</v>
      </c>
      <c r="G19" s="19">
        <f>+'Captial Project 5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-1.7479351299698465E-12</v>
      </c>
      <c r="N23" s="10" t="s">
        <v>162</v>
      </c>
      <c r="P23" s="82"/>
    </row>
    <row r="24" spans="1:16" x14ac:dyDescent="0.2">
      <c r="A24" s="9" t="s">
        <v>20</v>
      </c>
      <c r="B24" s="9" t="s">
        <v>21</v>
      </c>
      <c r="I24" s="1"/>
      <c r="N24" s="10" t="s">
        <v>120</v>
      </c>
      <c r="P24" s="83">
        <f>MIN(P14,P20)</f>
        <v>0</v>
      </c>
    </row>
    <row r="25" spans="1:16" x14ac:dyDescent="0.2">
      <c r="B25" s="9" t="s">
        <v>22</v>
      </c>
      <c r="I25" s="21">
        <f>IF((I14-I23)&lt;0,0,I14-I23)</f>
        <v>1.7479351299698465E-12</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1.7479351299698465E-12</v>
      </c>
      <c r="J28" s="16"/>
      <c r="K28" s="16"/>
      <c r="L28" s="16"/>
      <c r="O28" s="79">
        <f>+Summary!A5</f>
        <v>2026</v>
      </c>
      <c r="P28" s="14">
        <f>+I12</f>
        <v>0</v>
      </c>
    </row>
    <row r="29" spans="1:16" ht="16.5" thickTop="1" thickBot="1" x14ac:dyDescent="0.25">
      <c r="I29" s="12"/>
    </row>
    <row r="30" spans="1:16" ht="16.5" thickBot="1" x14ac:dyDescent="0.3">
      <c r="A30" s="17" t="s">
        <v>35</v>
      </c>
      <c r="B30" s="10" t="s">
        <v>135</v>
      </c>
      <c r="I30" s="25">
        <f>ROUND(I28/E6*1000,2)</f>
        <v>0</v>
      </c>
      <c r="K30" s="171" t="str">
        <f>IF(I30&gt;(F4),"Too High", "Within Limitations")</f>
        <v>Within Limitations</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200" priority="6" operator="containsText" text="Too High">
      <formula>NOT(ISERROR(SEARCH("Too High",K12)))</formula>
    </cfRule>
  </conditionalFormatting>
  <conditionalFormatting sqref="K12">
    <cfRule type="containsText" dxfId="199" priority="7" operator="containsText" text="Within Limitations">
      <formula>NOT(ISERROR(SEARCH("Within Limitations",K12)))</formula>
    </cfRule>
  </conditionalFormatting>
  <conditionalFormatting sqref="K27">
    <cfRule type="containsText" dxfId="198" priority="8" operator="containsText" text="Within Limitations">
      <formula>NOT(ISERROR(SEARCH("Within Limitations",K27)))</formula>
    </cfRule>
  </conditionalFormatting>
  <conditionalFormatting sqref="K30">
    <cfRule type="containsText" dxfId="197" priority="3" operator="containsText" text="Too High">
      <formula>NOT(ISERROR(SEARCH("Too High",K30)))</formula>
    </cfRule>
    <cfRule type="containsText" dxfId="196" priority="4" operator="containsText" text="Within Limitations">
      <formula>NOT(ISERROR(SEARCH("Within Limitations",K30)))</formula>
    </cfRule>
  </conditionalFormatting>
  <conditionalFormatting sqref="P14">
    <cfRule type="expression" dxfId="195" priority="1">
      <formula>"$P$14&gt;(.75*$P$12)"</formula>
    </cfRule>
  </conditionalFormatting>
  <conditionalFormatting sqref="P20">
    <cfRule type="expression" dxfId="194" priority="2">
      <formula>"$P$14&gt;(.75*$P$12)"</formula>
    </cfRule>
  </conditionalFormatting>
  <pageMargins left="0.7" right="0.7" top="0.75" bottom="0.75" header="0.3" footer="0.3"/>
  <pageSetup scale="62"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7CBE6-B2C8-4EEF-9A20-2F41DE7543BA}">
  <sheetPr>
    <pageSetUpPr fitToPage="1"/>
  </sheetPr>
  <dimension ref="A1:K64"/>
  <sheetViews>
    <sheetView zoomScale="85" zoomScaleNormal="85" workbookViewId="0">
      <selection activeCell="E73" sqref="E73"/>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9" width="15.109375" style="10" customWidth="1"/>
    <col min="10" max="16384" width="9.77734375" style="10"/>
  </cols>
  <sheetData>
    <row r="1" spans="1:11" ht="15" customHeight="1" x14ac:dyDescent="0.2">
      <c r="G1" s="182" t="s">
        <v>390</v>
      </c>
    </row>
    <row r="2" spans="1:11" ht="15" customHeight="1" x14ac:dyDescent="0.2">
      <c r="G2" s="9"/>
    </row>
    <row r="3" spans="1:11" ht="15" customHeight="1" x14ac:dyDescent="0.2"/>
    <row r="4" spans="1:11" ht="15" customHeight="1" x14ac:dyDescent="0.25">
      <c r="A4" s="271" t="str">
        <f>+'Captial Project 5'!E2</f>
        <v>CAPITAL PROJECT FUND 5</v>
      </c>
      <c r="B4" s="271"/>
      <c r="C4" s="271"/>
      <c r="D4" s="271"/>
      <c r="E4" s="271"/>
      <c r="F4" s="271"/>
      <c r="G4" s="271"/>
    </row>
    <row r="5" spans="1:11" ht="15" customHeight="1" x14ac:dyDescent="0.25">
      <c r="A5" s="270" t="s">
        <v>152</v>
      </c>
      <c r="B5" s="270"/>
      <c r="C5" s="270"/>
      <c r="D5" s="270"/>
      <c r="E5" s="270"/>
      <c r="F5" s="270"/>
      <c r="G5" s="270"/>
    </row>
    <row r="6" spans="1:11" ht="15" customHeight="1" x14ac:dyDescent="0.25">
      <c r="A6" s="270" t="str">
        <f>+'Captial Project 5'!E3</f>
        <v>Fund XXX</v>
      </c>
      <c r="B6" s="270"/>
      <c r="C6" s="270"/>
      <c r="D6" s="270"/>
      <c r="E6" s="270"/>
      <c r="F6" s="270"/>
      <c r="G6" s="270"/>
    </row>
    <row r="7" spans="1:11" ht="15" customHeight="1" x14ac:dyDescent="0.2">
      <c r="C7" s="9"/>
    </row>
    <row r="8" spans="1:11" ht="15" customHeight="1" x14ac:dyDescent="0.2"/>
    <row r="9" spans="1:11" ht="15" customHeight="1" x14ac:dyDescent="0.2">
      <c r="D9" s="2" t="s">
        <v>28</v>
      </c>
      <c r="E9" s="2" t="s">
        <v>29</v>
      </c>
      <c r="F9" s="26" t="s">
        <v>29</v>
      </c>
      <c r="G9" s="27"/>
      <c r="H9" s="28"/>
    </row>
    <row r="10" spans="1:11" ht="15" customHeight="1" x14ac:dyDescent="0.2">
      <c r="D10" s="5" t="s">
        <v>30</v>
      </c>
      <c r="E10" s="5" t="s">
        <v>30</v>
      </c>
      <c r="F10" s="29" t="s">
        <v>30</v>
      </c>
      <c r="G10" s="30"/>
      <c r="H10" s="28"/>
    </row>
    <row r="11" spans="1:11" ht="15" customHeight="1" x14ac:dyDescent="0.25">
      <c r="A11" s="223" t="s">
        <v>31</v>
      </c>
      <c r="B11" s="89"/>
      <c r="C11" s="89"/>
      <c r="D11" s="31">
        <f>+E11-1</f>
        <v>2024</v>
      </c>
      <c r="E11" s="31">
        <f>+F11-1</f>
        <v>2025</v>
      </c>
      <c r="F11" s="32">
        <f>+TOC!D2</f>
        <v>2026</v>
      </c>
      <c r="G11" s="33"/>
      <c r="H11" s="28"/>
    </row>
    <row r="12" spans="1:11" ht="21" hidden="1" customHeight="1" x14ac:dyDescent="0.2">
      <c r="A12" s="220" t="s">
        <v>66</v>
      </c>
      <c r="B12" s="89"/>
      <c r="C12" s="89"/>
      <c r="D12" s="121">
        <v>0</v>
      </c>
      <c r="E12" s="121">
        <v>0</v>
      </c>
      <c r="F12" s="111"/>
      <c r="G12" s="112"/>
      <c r="H12" s="54"/>
    </row>
    <row r="13" spans="1:11" ht="21" customHeight="1" x14ac:dyDescent="0.2">
      <c r="A13" s="220" t="s">
        <v>353</v>
      </c>
      <c r="B13" s="89"/>
      <c r="C13" s="89"/>
      <c r="D13" s="121">
        <v>0</v>
      </c>
      <c r="E13" s="121">
        <v>40000</v>
      </c>
      <c r="F13" s="111"/>
      <c r="G13" s="109">
        <v>0</v>
      </c>
      <c r="H13" s="54"/>
    </row>
    <row r="14" spans="1:11" ht="21" customHeight="1" x14ac:dyDescent="0.2">
      <c r="A14" s="220" t="s">
        <v>354</v>
      </c>
      <c r="B14" s="89"/>
      <c r="C14" s="89"/>
      <c r="D14" s="121">
        <v>0</v>
      </c>
      <c r="E14" s="121">
        <v>2000</v>
      </c>
      <c r="F14" s="111"/>
      <c r="G14" s="109">
        <v>0</v>
      </c>
      <c r="H14" s="54"/>
    </row>
    <row r="15" spans="1:11" ht="21" customHeight="1" x14ac:dyDescent="0.2">
      <c r="A15" s="220" t="s">
        <v>410</v>
      </c>
      <c r="B15" s="89"/>
      <c r="C15" s="89"/>
      <c r="D15" s="121">
        <v>0</v>
      </c>
      <c r="E15" s="121">
        <v>500</v>
      </c>
      <c r="F15" s="111"/>
      <c r="G15" s="109">
        <v>0</v>
      </c>
      <c r="H15" s="34"/>
      <c r="K15" s="235"/>
    </row>
    <row r="16" spans="1:11" ht="20.25" customHeight="1" x14ac:dyDescent="0.2">
      <c r="A16" s="220" t="s">
        <v>88</v>
      </c>
      <c r="B16" s="89"/>
      <c r="C16" s="89"/>
      <c r="D16" s="121">
        <v>0</v>
      </c>
      <c r="E16" s="121">
        <v>0</v>
      </c>
      <c r="F16" s="111"/>
      <c r="G16" s="109">
        <v>0</v>
      </c>
      <c r="H16" s="34"/>
      <c r="K16" s="235"/>
    </row>
    <row r="17" spans="1:11" ht="21" customHeight="1" x14ac:dyDescent="0.2">
      <c r="A17" s="220" t="s">
        <v>411</v>
      </c>
      <c r="B17" s="89"/>
      <c r="C17" s="89"/>
      <c r="D17" s="121">
        <v>0</v>
      </c>
      <c r="E17" s="121">
        <v>771.67</v>
      </c>
      <c r="F17" s="111"/>
      <c r="G17" s="109">
        <v>0</v>
      </c>
      <c r="H17" s="34"/>
      <c r="K17" s="235"/>
    </row>
    <row r="18" spans="1:11" ht="20.25" customHeight="1" x14ac:dyDescent="0.2">
      <c r="A18" s="220" t="s">
        <v>69</v>
      </c>
      <c r="B18" s="89"/>
      <c r="C18" s="89"/>
      <c r="D18" s="121">
        <v>0</v>
      </c>
      <c r="E18" s="121">
        <v>0</v>
      </c>
      <c r="F18" s="111"/>
      <c r="G18" s="109">
        <v>0</v>
      </c>
      <c r="H18" s="34"/>
      <c r="K18" s="235"/>
    </row>
    <row r="19" spans="1:11" ht="20.25" customHeight="1" x14ac:dyDescent="0.2">
      <c r="A19" s="220" t="s">
        <v>82</v>
      </c>
      <c r="B19" s="89"/>
      <c r="C19" s="89"/>
      <c r="D19" s="121">
        <v>0</v>
      </c>
      <c r="E19" s="121">
        <v>0</v>
      </c>
      <c r="F19" s="111"/>
      <c r="G19" s="109">
        <v>0</v>
      </c>
      <c r="H19" s="34"/>
    </row>
    <row r="20" spans="1:11" ht="20.25" customHeight="1" x14ac:dyDescent="0.2">
      <c r="A20" s="220" t="s">
        <v>58</v>
      </c>
      <c r="B20" s="89"/>
      <c r="C20" s="89"/>
      <c r="D20" s="121">
        <v>0</v>
      </c>
      <c r="E20" s="121">
        <v>0</v>
      </c>
      <c r="F20" s="111"/>
      <c r="G20" s="109">
        <v>0</v>
      </c>
      <c r="H20" s="34"/>
    </row>
    <row r="21" spans="1:11" ht="20.25" customHeight="1" x14ac:dyDescent="0.2">
      <c r="A21" s="220" t="s">
        <v>93</v>
      </c>
      <c r="B21" s="89"/>
      <c r="C21" s="89"/>
      <c r="D21" s="121">
        <v>0</v>
      </c>
      <c r="E21" s="121">
        <v>0</v>
      </c>
      <c r="F21" s="111"/>
      <c r="G21" s="109">
        <v>0</v>
      </c>
      <c r="H21" s="34"/>
    </row>
    <row r="22" spans="1:11" ht="21" customHeight="1" x14ac:dyDescent="0.2">
      <c r="A22" s="220"/>
      <c r="B22" s="89"/>
      <c r="C22" s="89"/>
      <c r="D22" s="121">
        <v>0</v>
      </c>
      <c r="E22" s="121">
        <v>0</v>
      </c>
      <c r="F22" s="111"/>
      <c r="G22" s="109">
        <v>0</v>
      </c>
      <c r="H22" s="34"/>
    </row>
    <row r="23" spans="1:11" ht="21" customHeight="1" x14ac:dyDescent="0.2">
      <c r="A23" s="220"/>
      <c r="B23" s="89"/>
      <c r="C23" s="89"/>
      <c r="D23" s="121">
        <v>0</v>
      </c>
      <c r="E23" s="121">
        <v>0</v>
      </c>
      <c r="F23" s="111"/>
      <c r="G23" s="109">
        <v>0</v>
      </c>
      <c r="H23" s="34"/>
    </row>
    <row r="24" spans="1:11" ht="21" customHeight="1" x14ac:dyDescent="0.2">
      <c r="A24" s="220"/>
      <c r="B24" s="89"/>
      <c r="C24" s="89"/>
      <c r="D24" s="121">
        <v>0</v>
      </c>
      <c r="E24" s="121">
        <v>0</v>
      </c>
      <c r="F24" s="111"/>
      <c r="G24" s="109">
        <v>0</v>
      </c>
      <c r="H24" s="34"/>
    </row>
    <row r="25" spans="1:11" ht="21" customHeight="1" x14ac:dyDescent="0.2">
      <c r="A25" s="220"/>
      <c r="B25" s="89"/>
      <c r="C25" s="89"/>
      <c r="D25" s="121">
        <v>0</v>
      </c>
      <c r="E25" s="121">
        <v>0</v>
      </c>
      <c r="F25" s="111"/>
      <c r="G25" s="109">
        <v>0</v>
      </c>
      <c r="H25" s="34"/>
    </row>
    <row r="26" spans="1:11" ht="20.25" customHeight="1" x14ac:dyDescent="0.2">
      <c r="A26" s="220"/>
      <c r="B26" s="89"/>
      <c r="C26" s="89"/>
      <c r="D26" s="121">
        <v>0</v>
      </c>
      <c r="E26" s="121">
        <v>0</v>
      </c>
      <c r="F26" s="111"/>
      <c r="G26" s="109">
        <v>0</v>
      </c>
      <c r="H26" s="34"/>
    </row>
    <row r="27" spans="1:11" ht="28.5" customHeight="1" x14ac:dyDescent="0.2">
      <c r="A27" s="220" t="s">
        <v>132</v>
      </c>
      <c r="B27" s="89"/>
      <c r="C27" s="89"/>
      <c r="D27" s="35">
        <f>SUM(D12:D26)</f>
        <v>0</v>
      </c>
      <c r="E27" s="35">
        <f>SUM(E12:E26)</f>
        <v>43271.67</v>
      </c>
      <c r="F27" s="35"/>
      <c r="G27" s="23">
        <f>SUM(G13:G26)</f>
        <v>0</v>
      </c>
      <c r="H27" s="34"/>
    </row>
    <row r="28" spans="1:11" x14ac:dyDescent="0.2">
      <c r="A28" s="89"/>
      <c r="B28" s="89"/>
      <c r="C28" s="89"/>
      <c r="D28" s="1"/>
      <c r="E28" s="1"/>
      <c r="F28" s="1"/>
      <c r="G28" s="1"/>
    </row>
    <row r="29" spans="1:11" x14ac:dyDescent="0.2">
      <c r="A29" s="89"/>
      <c r="B29" s="89"/>
      <c r="C29" s="89"/>
      <c r="D29" s="2" t="s">
        <v>28</v>
      </c>
      <c r="E29" s="2" t="s">
        <v>29</v>
      </c>
      <c r="F29" s="3"/>
      <c r="G29" s="4" t="s">
        <v>45</v>
      </c>
      <c r="H29" s="28"/>
    </row>
    <row r="30" spans="1:11" ht="15.75" x14ac:dyDescent="0.25">
      <c r="A30" s="223"/>
      <c r="B30" s="89"/>
      <c r="C30" s="89"/>
      <c r="D30" s="5" t="s">
        <v>46</v>
      </c>
      <c r="E30" s="5" t="s">
        <v>46</v>
      </c>
      <c r="F30" s="6" t="s">
        <v>47</v>
      </c>
      <c r="G30" s="7" t="s">
        <v>48</v>
      </c>
      <c r="H30" s="28"/>
    </row>
    <row r="31" spans="1:11" ht="20.25" customHeight="1" x14ac:dyDescent="0.25">
      <c r="A31" s="223" t="s">
        <v>49</v>
      </c>
      <c r="B31" s="89"/>
      <c r="C31" s="89"/>
      <c r="D31" s="5">
        <f>+D11</f>
        <v>2024</v>
      </c>
      <c r="E31" s="5">
        <f>+E11</f>
        <v>2025</v>
      </c>
      <c r="F31" s="8">
        <f>+F11</f>
        <v>2026</v>
      </c>
      <c r="G31" s="7">
        <f>+F11</f>
        <v>2026</v>
      </c>
      <c r="H31" s="28"/>
    </row>
    <row r="32" spans="1:11" ht="20.25" customHeight="1" x14ac:dyDescent="0.2">
      <c r="A32" s="220" t="s">
        <v>355</v>
      </c>
      <c r="B32" s="89"/>
      <c r="C32" s="89"/>
      <c r="D32" s="109">
        <v>0</v>
      </c>
      <c r="E32" s="109">
        <v>39995</v>
      </c>
      <c r="F32" s="110">
        <v>0</v>
      </c>
      <c r="G32" s="109">
        <v>0</v>
      </c>
      <c r="H32" s="28"/>
    </row>
    <row r="33" spans="1:8" ht="20.25" customHeight="1" x14ac:dyDescent="0.2">
      <c r="A33" s="220" t="s">
        <v>356</v>
      </c>
      <c r="B33" s="89"/>
      <c r="C33" s="89"/>
      <c r="D33" s="109">
        <v>0</v>
      </c>
      <c r="E33" s="109">
        <v>3395</v>
      </c>
      <c r="F33" s="110">
        <v>0</v>
      </c>
      <c r="G33" s="109">
        <v>0</v>
      </c>
    </row>
    <row r="34" spans="1:8" ht="20.25" customHeight="1" x14ac:dyDescent="0.2">
      <c r="A34" s="220" t="s">
        <v>58</v>
      </c>
      <c r="B34" s="89"/>
      <c r="C34" s="89"/>
      <c r="D34" s="109">
        <v>0</v>
      </c>
      <c r="E34" s="109"/>
      <c r="F34" s="110">
        <v>0</v>
      </c>
      <c r="G34" s="109">
        <v>0</v>
      </c>
      <c r="H34" s="28"/>
    </row>
    <row r="35" spans="1:8" ht="20.25" hidden="1" customHeight="1" x14ac:dyDescent="0.2">
      <c r="A35" s="220" t="s">
        <v>94</v>
      </c>
      <c r="B35" s="89"/>
      <c r="C35" s="89"/>
      <c r="D35" s="109">
        <v>0</v>
      </c>
      <c r="E35" s="109">
        <v>0</v>
      </c>
      <c r="F35" s="110">
        <v>0</v>
      </c>
      <c r="G35" s="109">
        <v>0</v>
      </c>
      <c r="H35" s="28"/>
    </row>
    <row r="36" spans="1:8" ht="20.25" hidden="1" customHeight="1" x14ac:dyDescent="0.2">
      <c r="A36" s="220" t="s">
        <v>72</v>
      </c>
      <c r="B36" s="89"/>
      <c r="C36" s="89"/>
      <c r="D36" s="109">
        <v>0</v>
      </c>
      <c r="E36" s="109">
        <v>0</v>
      </c>
      <c r="F36" s="110">
        <v>0</v>
      </c>
      <c r="G36" s="109">
        <v>0</v>
      </c>
      <c r="H36" s="28"/>
    </row>
    <row r="37" spans="1:8" ht="20.25" hidden="1" customHeight="1" x14ac:dyDescent="0.2">
      <c r="A37" s="220" t="s">
        <v>85</v>
      </c>
      <c r="B37" s="89"/>
      <c r="C37" s="89"/>
      <c r="D37" s="109">
        <v>0</v>
      </c>
      <c r="E37" s="109">
        <v>0</v>
      </c>
      <c r="F37" s="110">
        <v>0</v>
      </c>
      <c r="G37" s="109">
        <v>0</v>
      </c>
      <c r="H37" s="28"/>
    </row>
    <row r="38" spans="1:8" ht="20.25" hidden="1"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hidden="1" customHeight="1" x14ac:dyDescent="0.2">
      <c r="A44" s="220" t="s">
        <v>77</v>
      </c>
      <c r="B44" s="89"/>
      <c r="C44" s="89"/>
      <c r="D44" s="109">
        <v>0</v>
      </c>
      <c r="E44" s="109">
        <v>0</v>
      </c>
      <c r="F44" s="110">
        <v>0</v>
      </c>
      <c r="G44" s="109">
        <v>0</v>
      </c>
      <c r="H44" s="28"/>
    </row>
    <row r="45" spans="1:8" ht="20.25" hidden="1" customHeight="1" x14ac:dyDescent="0.2">
      <c r="A45" s="220" t="s">
        <v>91</v>
      </c>
      <c r="B45" s="89"/>
      <c r="C45" s="89"/>
      <c r="D45" s="109">
        <v>0</v>
      </c>
      <c r="E45" s="109">
        <v>0</v>
      </c>
      <c r="F45" s="110">
        <v>0</v>
      </c>
      <c r="G45" s="109">
        <v>0</v>
      </c>
      <c r="H45" s="28"/>
    </row>
    <row r="46" spans="1:8" ht="21" hidden="1" customHeight="1" x14ac:dyDescent="0.2">
      <c r="A46" s="220" t="s">
        <v>78</v>
      </c>
      <c r="B46" s="89"/>
      <c r="C46" s="89"/>
      <c r="D46" s="109">
        <v>0</v>
      </c>
      <c r="E46" s="109">
        <v>0</v>
      </c>
      <c r="F46" s="110">
        <v>0</v>
      </c>
      <c r="G46" s="109">
        <v>0</v>
      </c>
      <c r="H46" s="28"/>
    </row>
    <row r="47" spans="1:8" ht="20.100000000000001" hidden="1" customHeight="1" x14ac:dyDescent="0.2">
      <c r="A47" s="220" t="s">
        <v>79</v>
      </c>
      <c r="B47" s="89"/>
      <c r="C47" s="89"/>
      <c r="D47" s="109">
        <v>0</v>
      </c>
      <c r="E47" s="109">
        <v>0</v>
      </c>
      <c r="F47" s="110">
        <v>0</v>
      </c>
      <c r="G47" s="109">
        <v>0</v>
      </c>
      <c r="H47" s="28"/>
    </row>
    <row r="48" spans="1:8" ht="20.25" hidden="1" customHeight="1" x14ac:dyDescent="0.2">
      <c r="A48" s="220" t="s">
        <v>80</v>
      </c>
      <c r="B48" s="89"/>
      <c r="C48" s="89"/>
      <c r="D48" s="109">
        <v>0</v>
      </c>
      <c r="E48" s="109">
        <v>0</v>
      </c>
      <c r="F48" s="110">
        <v>0</v>
      </c>
      <c r="G48" s="109">
        <v>0</v>
      </c>
      <c r="H48" s="28"/>
    </row>
    <row r="49" spans="1:10" ht="21" hidden="1" customHeight="1" x14ac:dyDescent="0.2">
      <c r="A49" s="220" t="s">
        <v>81</v>
      </c>
      <c r="B49" s="89"/>
      <c r="C49" s="89"/>
      <c r="D49" s="109">
        <v>0</v>
      </c>
      <c r="E49" s="109">
        <v>0</v>
      </c>
      <c r="F49" s="110">
        <v>0</v>
      </c>
      <c r="G49" s="109">
        <v>0</v>
      </c>
      <c r="H49" s="28"/>
    </row>
    <row r="50" spans="1:10" ht="21" customHeight="1" x14ac:dyDescent="0.2">
      <c r="A50" s="220" t="s">
        <v>58</v>
      </c>
      <c r="B50" s="89"/>
      <c r="C50" s="89"/>
      <c r="D50" s="109">
        <v>0</v>
      </c>
      <c r="E50" s="109">
        <v>0</v>
      </c>
      <c r="F50" s="110">
        <v>0</v>
      </c>
      <c r="G50" s="109">
        <v>0</v>
      </c>
      <c r="H50" s="28"/>
    </row>
    <row r="51" spans="1:10" ht="21" hidden="1" customHeight="1" x14ac:dyDescent="0.2">
      <c r="A51" s="220"/>
      <c r="B51" s="89"/>
      <c r="C51" s="89"/>
      <c r="D51" s="109">
        <v>0</v>
      </c>
      <c r="E51" s="109">
        <v>0</v>
      </c>
      <c r="F51" s="110">
        <v>0</v>
      </c>
      <c r="G51" s="109">
        <v>0</v>
      </c>
      <c r="H51" s="28"/>
    </row>
    <row r="52" spans="1:10" ht="21" hidden="1" customHeight="1" x14ac:dyDescent="0.2">
      <c r="A52" s="220"/>
      <c r="B52" s="89"/>
      <c r="C52" s="89"/>
      <c r="D52" s="109">
        <v>0</v>
      </c>
      <c r="E52" s="109">
        <v>0</v>
      </c>
      <c r="F52" s="110">
        <v>0</v>
      </c>
      <c r="G52" s="109">
        <v>0</v>
      </c>
      <c r="H52" s="28"/>
    </row>
    <row r="53" spans="1:10" ht="21" hidden="1" customHeight="1" x14ac:dyDescent="0.2">
      <c r="A53" s="220"/>
      <c r="B53" s="89"/>
      <c r="C53" s="89"/>
      <c r="D53" s="109">
        <v>0</v>
      </c>
      <c r="E53" s="109">
        <v>0</v>
      </c>
      <c r="F53" s="110">
        <v>0</v>
      </c>
      <c r="G53" s="109">
        <v>0</v>
      </c>
      <c r="H53" s="28"/>
    </row>
    <row r="54" spans="1:10" ht="21" hidden="1" customHeight="1" x14ac:dyDescent="0.2">
      <c r="A54" s="220"/>
      <c r="B54" s="89"/>
      <c r="C54" s="89"/>
      <c r="D54" s="109">
        <v>0</v>
      </c>
      <c r="E54" s="109">
        <v>0</v>
      </c>
      <c r="F54" s="110">
        <v>0</v>
      </c>
      <c r="G54" s="109">
        <v>0</v>
      </c>
      <c r="H54" s="28"/>
    </row>
    <row r="55" spans="1:10" ht="20.25" customHeight="1" x14ac:dyDescent="0.2">
      <c r="A55" s="220"/>
      <c r="B55" s="89"/>
      <c r="C55" s="89"/>
      <c r="D55" s="109">
        <v>0</v>
      </c>
      <c r="E55" s="109">
        <v>0</v>
      </c>
      <c r="F55" s="110">
        <v>0</v>
      </c>
      <c r="G55" s="109">
        <v>0</v>
      </c>
      <c r="H55" s="28"/>
    </row>
    <row r="56" spans="1:10" ht="20.100000000000001" customHeight="1" x14ac:dyDescent="0.25">
      <c r="A56" s="223" t="s">
        <v>139</v>
      </c>
      <c r="B56" s="89"/>
      <c r="C56" s="89"/>
      <c r="D56" s="35">
        <f>SUM(D32:D55)</f>
        <v>0</v>
      </c>
      <c r="E56" s="35">
        <f>SUM(E32:E55)</f>
        <v>43390</v>
      </c>
      <c r="F56" s="35">
        <f>SUM(F32:F55)</f>
        <v>0</v>
      </c>
      <c r="G56" s="35">
        <f>SUM(G32:G55)</f>
        <v>0</v>
      </c>
      <c r="H56" s="28"/>
    </row>
    <row r="57" spans="1:10" ht="20.100000000000001" customHeight="1" x14ac:dyDescent="0.25">
      <c r="A57" s="223" t="s">
        <v>60</v>
      </c>
      <c r="B57" s="89"/>
      <c r="C57" s="89"/>
      <c r="D57" s="35">
        <f>D27-D56</f>
        <v>0</v>
      </c>
      <c r="E57" s="35">
        <f>E27-E56</f>
        <v>-118.33000000000175</v>
      </c>
      <c r="F57" s="36">
        <f>G27-F56</f>
        <v>0</v>
      </c>
      <c r="G57" s="23">
        <f>G27-G56</f>
        <v>0</v>
      </c>
      <c r="H57" s="28"/>
    </row>
    <row r="58" spans="1:10" ht="15.75" x14ac:dyDescent="0.25">
      <c r="A58" s="223" t="s">
        <v>61</v>
      </c>
      <c r="B58" s="89"/>
      <c r="C58" s="89"/>
      <c r="D58" s="87">
        <v>0</v>
      </c>
      <c r="E58" s="35">
        <f>+D61</f>
        <v>0</v>
      </c>
      <c r="F58" s="36"/>
      <c r="G58" s="23"/>
      <c r="H58" s="28"/>
      <c r="J58" s="247"/>
    </row>
    <row r="59" spans="1:10" ht="20.100000000000001" customHeight="1" x14ac:dyDescent="0.25">
      <c r="A59" s="223" t="s">
        <v>62</v>
      </c>
      <c r="B59" s="89"/>
      <c r="C59" s="89"/>
      <c r="D59" s="87">
        <v>0</v>
      </c>
      <c r="E59" s="88">
        <v>118.33</v>
      </c>
      <c r="F59" s="88"/>
      <c r="G59" s="88"/>
      <c r="H59" s="28"/>
      <c r="J59" s="247"/>
    </row>
    <row r="60" spans="1:10" ht="20.100000000000001" customHeight="1" x14ac:dyDescent="0.25">
      <c r="A60" s="223" t="s">
        <v>68</v>
      </c>
      <c r="B60" s="89"/>
      <c r="C60" s="89"/>
      <c r="D60" s="87">
        <v>0</v>
      </c>
      <c r="E60" s="87">
        <v>0</v>
      </c>
      <c r="F60" s="88">
        <v>0</v>
      </c>
      <c r="G60" s="84"/>
      <c r="H60" s="28"/>
      <c r="J60" s="247"/>
    </row>
    <row r="61" spans="1:10" ht="20.100000000000001" customHeight="1" x14ac:dyDescent="0.25">
      <c r="A61" s="223" t="s">
        <v>140</v>
      </c>
      <c r="B61" s="89"/>
      <c r="C61" s="89"/>
      <c r="D61" s="113">
        <f>D57+D58+D59-D60</f>
        <v>0</v>
      </c>
      <c r="E61" s="114">
        <f>E57+E58+E59-E60</f>
        <v>-1.7479351299698465E-12</v>
      </c>
      <c r="F61" s="37">
        <f>F57+F58+F59-F60</f>
        <v>0</v>
      </c>
      <c r="G61" s="38"/>
      <c r="H61" s="28"/>
    </row>
    <row r="62" spans="1:10" ht="20.100000000000001" customHeight="1" x14ac:dyDescent="0.2">
      <c r="A62" s="89"/>
      <c r="B62" s="89"/>
      <c r="C62" s="89"/>
      <c r="F62" s="1"/>
    </row>
    <row r="64" spans="1:10" x14ac:dyDescent="0.2">
      <c r="A64" s="10" t="s">
        <v>409</v>
      </c>
    </row>
  </sheetData>
  <mergeCells count="3">
    <mergeCell ref="A4:G4"/>
    <mergeCell ref="A5:G5"/>
    <mergeCell ref="A6:G6"/>
  </mergeCells>
  <pageMargins left="0.7" right="0.7" top="0.75" bottom="0.75" header="0.3" footer="0.3"/>
  <pageSetup scale="8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0DA0B-E7FE-4770-8F08-29F7746FA3E1}">
  <sheetPr>
    <pageSetUpPr fitToPage="1"/>
  </sheetPr>
  <dimension ref="A1:P67"/>
  <sheetViews>
    <sheetView showGridLines="0" zoomScale="85" zoomScaleNormal="85" workbookViewId="0">
      <selection activeCell="E2" sqref="E2:G2"/>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204</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+'SR6 WKS'!G56</f>
        <v>0</v>
      </c>
      <c r="H9" s="14"/>
      <c r="I9" s="14"/>
    </row>
    <row r="10" spans="1:16" x14ac:dyDescent="0.2">
      <c r="B10" s="9" t="s">
        <v>149</v>
      </c>
      <c r="G10" s="22">
        <f>+'SR6 WKS'!G60</f>
        <v>0</v>
      </c>
      <c r="H10" s="14"/>
      <c r="I10" s="14"/>
      <c r="N10" s="10" t="s">
        <v>109</v>
      </c>
      <c r="P10" s="46">
        <f>+'SR6 WKS'!E56</f>
        <v>0</v>
      </c>
    </row>
    <row r="11" spans="1:16" ht="15.75" thickBot="1" x14ac:dyDescent="0.25">
      <c r="B11" s="9" t="s">
        <v>9</v>
      </c>
      <c r="G11" s="22"/>
      <c r="H11" s="14"/>
      <c r="I11" s="21">
        <f>G9+G10</f>
        <v>0</v>
      </c>
      <c r="N11" s="10" t="s">
        <v>268</v>
      </c>
      <c r="P11" s="47">
        <f>+'SR6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+'SR6 WKS'!G56</f>
        <v>0</v>
      </c>
    </row>
    <row r="17" spans="1:16" x14ac:dyDescent="0.2">
      <c r="A17" s="9">
        <v>4</v>
      </c>
      <c r="B17" s="9" t="s">
        <v>115</v>
      </c>
      <c r="F17" s="9" t="str">
        <f>(+TOC!D2-1) &amp; " (Note 2)"</f>
        <v>2025 (Note 2)</v>
      </c>
      <c r="I17" s="172">
        <f>+'SR6 WKS'!E61</f>
        <v>0</v>
      </c>
      <c r="N17" s="10" t="s">
        <v>267</v>
      </c>
      <c r="P17" s="81">
        <f>+'SR6 WKS'!G60</f>
        <v>0</v>
      </c>
    </row>
    <row r="18" spans="1:16" x14ac:dyDescent="0.2">
      <c r="A18" s="9" t="s">
        <v>15</v>
      </c>
      <c r="B18" s="9" t="s">
        <v>150</v>
      </c>
      <c r="G18" s="20">
        <f>+'SR6 WKS'!G27</f>
        <v>0</v>
      </c>
      <c r="I18" s="1"/>
      <c r="N18" s="10" t="s">
        <v>98</v>
      </c>
      <c r="P18" s="80">
        <f>SUM(P16:P17)</f>
        <v>0</v>
      </c>
    </row>
    <row r="19" spans="1:16" x14ac:dyDescent="0.2">
      <c r="B19" s="9" t="s">
        <v>151</v>
      </c>
      <c r="G19" s="19">
        <f>+'SR6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I30">
    <cfRule type="cellIs" dxfId="193" priority="5" operator="greaterThan">
      <formula>10</formula>
    </cfRule>
  </conditionalFormatting>
  <conditionalFormatting sqref="K12 K27">
    <cfRule type="containsText" dxfId="192" priority="6" operator="containsText" text="Too High">
      <formula>NOT(ISERROR(SEARCH("Too High",K12)))</formula>
    </cfRule>
  </conditionalFormatting>
  <conditionalFormatting sqref="K12">
    <cfRule type="containsText" dxfId="191" priority="7" operator="containsText" text="Within Limitations">
      <formula>NOT(ISERROR(SEARCH("Within Limitations",K12)))</formula>
    </cfRule>
  </conditionalFormatting>
  <conditionalFormatting sqref="K27">
    <cfRule type="containsText" dxfId="190" priority="8" operator="containsText" text="Within Limitations">
      <formula>NOT(ISERROR(SEARCH("Within Limitations",K27)))</formula>
    </cfRule>
  </conditionalFormatting>
  <conditionalFormatting sqref="K30">
    <cfRule type="containsText" dxfId="189" priority="3" operator="containsText" text="Too High">
      <formula>NOT(ISERROR(SEARCH("Too High",K30)))</formula>
    </cfRule>
    <cfRule type="containsText" dxfId="188" priority="4" operator="containsText" text="Within Limitations">
      <formula>NOT(ISERROR(SEARCH("Within Limitations",K30)))</formula>
    </cfRule>
  </conditionalFormatting>
  <conditionalFormatting sqref="P14">
    <cfRule type="expression" dxfId="187" priority="1">
      <formula>"$P$14&gt;(.75*$P$12)"</formula>
    </cfRule>
  </conditionalFormatting>
  <conditionalFormatting sqref="P20">
    <cfRule type="expression" dxfId="186" priority="2">
      <formula>"$P$14&gt;(.75*$P$12)"</formula>
    </cfRule>
  </conditionalFormatting>
  <pageMargins left="0.7" right="0.7" top="0.75" bottom="0.75" header="0.3" footer="0.3"/>
  <pageSetup scale="62"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1150B-0FB1-49A8-929A-A6AE5E4A8AA4}">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6'!E2</f>
        <v>SR Example Fund 6</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6'!E3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CD7C-5E4C-44AD-B66E-D5A311226F84}">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205</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+'SR7 WKS'!G56</f>
        <v>0</v>
      </c>
      <c r="H9" s="14"/>
      <c r="I9" s="14"/>
    </row>
    <row r="10" spans="1:16" x14ac:dyDescent="0.2">
      <c r="B10" s="9" t="s">
        <v>149</v>
      </c>
      <c r="G10" s="22">
        <f>+'SR7 WKS'!G60</f>
        <v>0</v>
      </c>
      <c r="H10" s="14"/>
      <c r="I10" s="14"/>
      <c r="N10" s="10" t="s">
        <v>109</v>
      </c>
      <c r="P10" s="46">
        <f>+'SR7 WKS'!E56</f>
        <v>0</v>
      </c>
    </row>
    <row r="11" spans="1:16" ht="15.75" thickBot="1" x14ac:dyDescent="0.25">
      <c r="B11" s="9" t="s">
        <v>9</v>
      </c>
      <c r="G11" s="22"/>
      <c r="H11" s="14"/>
      <c r="I11" s="21">
        <f>G9+G10</f>
        <v>0</v>
      </c>
      <c r="N11" s="10" t="s">
        <v>268</v>
      </c>
      <c r="P11" s="47">
        <f>+'SR7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+'SR7 WKS'!G56</f>
        <v>0</v>
      </c>
    </row>
    <row r="17" spans="1:16" x14ac:dyDescent="0.2">
      <c r="A17" s="9">
        <v>4</v>
      </c>
      <c r="B17" s="9" t="s">
        <v>115</v>
      </c>
      <c r="F17" s="9" t="str">
        <f>(+TOC!D2-1) &amp; " (Note 2)"</f>
        <v>2025 (Note 2)</v>
      </c>
      <c r="I17" s="172">
        <f>+'SR7 WKS'!E61</f>
        <v>0</v>
      </c>
      <c r="N17" s="10" t="s">
        <v>267</v>
      </c>
      <c r="P17" s="81">
        <f>+'SR7 WKS'!G60</f>
        <v>0</v>
      </c>
    </row>
    <row r="18" spans="1:16" x14ac:dyDescent="0.2">
      <c r="A18" s="9" t="s">
        <v>15</v>
      </c>
      <c r="B18" s="9" t="s">
        <v>150</v>
      </c>
      <c r="G18" s="20">
        <f>+'SR7 WKS'!G27</f>
        <v>0</v>
      </c>
      <c r="I18" s="1"/>
      <c r="N18" s="10" t="s">
        <v>98</v>
      </c>
      <c r="P18" s="80">
        <f>SUM(P16:P17)</f>
        <v>0</v>
      </c>
    </row>
    <row r="19" spans="1:16" x14ac:dyDescent="0.2">
      <c r="B19" s="9" t="s">
        <v>151</v>
      </c>
      <c r="G19" s="19">
        <f>+'SR7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85" priority="6" operator="containsText" text="Too High">
      <formula>NOT(ISERROR(SEARCH("Too High",K12)))</formula>
    </cfRule>
  </conditionalFormatting>
  <conditionalFormatting sqref="K12">
    <cfRule type="containsText" dxfId="184" priority="7" operator="containsText" text="Within Limitations">
      <formula>NOT(ISERROR(SEARCH("Within Limitations",K12)))</formula>
    </cfRule>
  </conditionalFormatting>
  <conditionalFormatting sqref="K27">
    <cfRule type="containsText" dxfId="183" priority="8" operator="containsText" text="Within Limitations">
      <formula>NOT(ISERROR(SEARCH("Within Limitations",K27)))</formula>
    </cfRule>
  </conditionalFormatting>
  <conditionalFormatting sqref="K30">
    <cfRule type="containsText" dxfId="182" priority="3" operator="containsText" text="Too High">
      <formula>NOT(ISERROR(SEARCH("Too High",K30)))</formula>
    </cfRule>
    <cfRule type="containsText" dxfId="181" priority="4" operator="containsText" text="Within Limitations">
      <formula>NOT(ISERROR(SEARCH("Within Limitations",K30)))</formula>
    </cfRule>
  </conditionalFormatting>
  <conditionalFormatting sqref="P14">
    <cfRule type="expression" dxfId="180" priority="1">
      <formula>"$P$14&gt;(.75*$P$12)"</formula>
    </cfRule>
  </conditionalFormatting>
  <conditionalFormatting sqref="P20">
    <cfRule type="expression" dxfId="179" priority="2">
      <formula>"$P$14&gt;(.75*$P$12)"</formula>
    </cfRule>
  </conditionalFormatting>
  <pageMargins left="0.7" right="0.7" top="0.75" bottom="0.75" header="0.3" footer="0.3"/>
  <pageSetup scale="62"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0B54A-01B7-4B8C-9ED1-9B5FB01B3F62}">
  <sheetPr>
    <pageSetUpPr fitToPage="1"/>
  </sheetPr>
  <dimension ref="A1:H62"/>
  <sheetViews>
    <sheetView zoomScale="85" zoomScaleNormal="85" workbookViewId="0">
      <selection activeCell="L48" sqref="L48"/>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7'!E2</f>
        <v>SR Example Fund 7</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7'!E3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4CFB-51B8-448C-A5BC-69380724E95A}">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206</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+'SR8 WKS'!G56</f>
        <v>0</v>
      </c>
      <c r="H9" s="14"/>
      <c r="I9" s="14"/>
    </row>
    <row r="10" spans="1:16" x14ac:dyDescent="0.2">
      <c r="B10" s="9" t="s">
        <v>149</v>
      </c>
      <c r="G10" s="22">
        <f>+'SR8 WKS'!G60</f>
        <v>0</v>
      </c>
      <c r="H10" s="14"/>
      <c r="I10" s="14"/>
      <c r="N10" s="10" t="s">
        <v>109</v>
      </c>
      <c r="P10" s="46">
        <f>+'SR8 WKS'!E56</f>
        <v>0</v>
      </c>
    </row>
    <row r="11" spans="1:16" ht="15.75" thickBot="1" x14ac:dyDescent="0.25">
      <c r="B11" s="9" t="s">
        <v>9</v>
      </c>
      <c r="G11" s="22"/>
      <c r="H11" s="14"/>
      <c r="I11" s="21">
        <f>G9+G10</f>
        <v>0</v>
      </c>
      <c r="N11" s="10" t="s">
        <v>268</v>
      </c>
      <c r="P11" s="47">
        <f>+'SR8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+'SR8 WKS'!G56</f>
        <v>0</v>
      </c>
    </row>
    <row r="17" spans="1:16" x14ac:dyDescent="0.2">
      <c r="A17" s="9">
        <v>4</v>
      </c>
      <c r="B17" s="9" t="s">
        <v>115</v>
      </c>
      <c r="F17" s="9" t="str">
        <f>(+TOC!D2-1) &amp; " (Note 2)"</f>
        <v>2025 (Note 2)</v>
      </c>
      <c r="I17" s="172">
        <f>+'SR8 WKS'!E61</f>
        <v>0</v>
      </c>
      <c r="N17" s="10" t="s">
        <v>267</v>
      </c>
      <c r="P17" s="81">
        <f>+'SR8 WKS'!G60</f>
        <v>0</v>
      </c>
    </row>
    <row r="18" spans="1:16" x14ac:dyDescent="0.2">
      <c r="A18" s="9" t="s">
        <v>15</v>
      </c>
      <c r="B18" s="9" t="s">
        <v>150</v>
      </c>
      <c r="G18" s="20">
        <f>+'SR8 WKS'!G27</f>
        <v>0</v>
      </c>
      <c r="I18" s="1"/>
      <c r="N18" s="10" t="s">
        <v>98</v>
      </c>
      <c r="P18" s="80">
        <f>SUM(P16:P17)</f>
        <v>0</v>
      </c>
    </row>
    <row r="19" spans="1:16" x14ac:dyDescent="0.2">
      <c r="B19" s="9" t="s">
        <v>151</v>
      </c>
      <c r="G19" s="19">
        <f>+'SR8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I30">
    <cfRule type="cellIs" dxfId="178" priority="5" operator="greaterThan">
      <formula>10</formula>
    </cfRule>
  </conditionalFormatting>
  <conditionalFormatting sqref="K12 K27">
    <cfRule type="containsText" dxfId="177" priority="6" operator="containsText" text="Too High">
      <formula>NOT(ISERROR(SEARCH("Too High",K12)))</formula>
    </cfRule>
  </conditionalFormatting>
  <conditionalFormatting sqref="K12">
    <cfRule type="containsText" dxfId="176" priority="7" operator="containsText" text="Within Limitations">
      <formula>NOT(ISERROR(SEARCH("Within Limitations",K12)))</formula>
    </cfRule>
  </conditionalFormatting>
  <conditionalFormatting sqref="K27">
    <cfRule type="containsText" dxfId="175" priority="8" operator="containsText" text="Within Limitations">
      <formula>NOT(ISERROR(SEARCH("Within Limitations",K27)))</formula>
    </cfRule>
  </conditionalFormatting>
  <conditionalFormatting sqref="K30">
    <cfRule type="containsText" dxfId="174" priority="3" operator="containsText" text="Too High">
      <formula>NOT(ISERROR(SEARCH("Too High",K30)))</formula>
    </cfRule>
    <cfRule type="containsText" dxfId="173" priority="4" operator="containsText" text="Within Limitations">
      <formula>NOT(ISERROR(SEARCH("Within Limitations",K30)))</formula>
    </cfRule>
  </conditionalFormatting>
  <conditionalFormatting sqref="P14">
    <cfRule type="expression" dxfId="172" priority="1">
      <formula>"$P$14&gt;(.75*$P$12)"</formula>
    </cfRule>
  </conditionalFormatting>
  <conditionalFormatting sqref="P20">
    <cfRule type="expression" dxfId="171" priority="2">
      <formula>"$P$14&gt;(.75*$P$12)"</formula>
    </cfRule>
  </conditionalFormatting>
  <pageMargins left="0.7" right="0.7" top="0.75" bottom="0.75" header="0.3" footer="0.3"/>
  <pageSetup scale="6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7732A-3144-4104-87F8-A7147E1C0D2A}">
  <sheetPr>
    <pageSetUpPr fitToPage="1"/>
  </sheetPr>
  <dimension ref="A1:H62"/>
  <sheetViews>
    <sheetView zoomScale="85" zoomScaleNormal="85" workbookViewId="0">
      <selection activeCell="G1" sqref="G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8'!E2</f>
        <v>SR Example Fund 8</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8'!E3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1589-C67A-4056-B325-DCD53E601094}">
  <dimension ref="A1"/>
  <sheetViews>
    <sheetView workbookViewId="0">
      <selection activeCell="C42" sqref="C42"/>
    </sheetView>
  </sheetViews>
  <sheetFormatPr defaultRowHeight="15.75" x14ac:dyDescent="0.25"/>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C2BF-D928-4930-83BA-E66AF3CDDD0B}">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207</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+'SR9 WKS'!G56</f>
        <v>0</v>
      </c>
      <c r="H9" s="14"/>
      <c r="I9" s="14"/>
    </row>
    <row r="10" spans="1:16" x14ac:dyDescent="0.2">
      <c r="B10" s="9" t="s">
        <v>149</v>
      </c>
      <c r="G10" s="22">
        <f>+'SR9 WKS'!G60</f>
        <v>0</v>
      </c>
      <c r="H10" s="14"/>
      <c r="I10" s="14"/>
      <c r="N10" s="10" t="s">
        <v>109</v>
      </c>
      <c r="P10" s="46">
        <f>+'SR9 WKS'!E56</f>
        <v>0</v>
      </c>
    </row>
    <row r="11" spans="1:16" ht="15.75" thickBot="1" x14ac:dyDescent="0.25">
      <c r="B11" s="9" t="s">
        <v>9</v>
      </c>
      <c r="G11" s="22"/>
      <c r="H11" s="14"/>
      <c r="I11" s="21">
        <f>G9+G10</f>
        <v>0</v>
      </c>
      <c r="N11" s="10" t="s">
        <v>268</v>
      </c>
      <c r="P11" s="47">
        <f>+'SR9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+'SR9 WKS'!G56</f>
        <v>0</v>
      </c>
    </row>
    <row r="17" spans="1:16" x14ac:dyDescent="0.2">
      <c r="A17" s="9">
        <v>4</v>
      </c>
      <c r="B17" s="9" t="s">
        <v>115</v>
      </c>
      <c r="F17" s="9" t="str">
        <f>(+TOC!D2-1) &amp; " (Note 2)"</f>
        <v>2025 (Note 2)</v>
      </c>
      <c r="I17" s="172">
        <f>+'SR9 WKS'!E61</f>
        <v>0</v>
      </c>
      <c r="N17" s="10" t="s">
        <v>267</v>
      </c>
      <c r="P17" s="81">
        <f>+'SR9 WKS'!G60</f>
        <v>0</v>
      </c>
    </row>
    <row r="18" spans="1:16" x14ac:dyDescent="0.2">
      <c r="A18" s="9" t="s">
        <v>15</v>
      </c>
      <c r="B18" s="9" t="s">
        <v>150</v>
      </c>
      <c r="G18" s="20">
        <f>+'SR9 WKS'!G27</f>
        <v>0</v>
      </c>
      <c r="I18" s="1"/>
      <c r="N18" s="10" t="s">
        <v>98</v>
      </c>
      <c r="P18" s="80">
        <f>SUM(P16:P17)</f>
        <v>0</v>
      </c>
    </row>
    <row r="19" spans="1:16" x14ac:dyDescent="0.2">
      <c r="B19" s="9" t="s">
        <v>151</v>
      </c>
      <c r="G19" s="19">
        <f>+'SR9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70" priority="6" operator="containsText" text="Too High">
      <formula>NOT(ISERROR(SEARCH("Too High",K12)))</formula>
    </cfRule>
  </conditionalFormatting>
  <conditionalFormatting sqref="K12">
    <cfRule type="containsText" dxfId="169" priority="7" operator="containsText" text="Within Limitations">
      <formula>NOT(ISERROR(SEARCH("Within Limitations",K12)))</formula>
    </cfRule>
  </conditionalFormatting>
  <conditionalFormatting sqref="K27">
    <cfRule type="containsText" dxfId="168" priority="8" operator="containsText" text="Within Limitations">
      <formula>NOT(ISERROR(SEARCH("Within Limitations",K27)))</formula>
    </cfRule>
  </conditionalFormatting>
  <conditionalFormatting sqref="K30">
    <cfRule type="containsText" dxfId="167" priority="3" operator="containsText" text="Too High">
      <formula>NOT(ISERROR(SEARCH("Too High",K30)))</formula>
    </cfRule>
    <cfRule type="containsText" dxfId="166" priority="4" operator="containsText" text="Within Limitations">
      <formula>NOT(ISERROR(SEARCH("Within Limitations",K30)))</formula>
    </cfRule>
  </conditionalFormatting>
  <conditionalFormatting sqref="P14">
    <cfRule type="expression" dxfId="165" priority="1">
      <formula>"$P$14&gt;(.75*$P$12)"</formula>
    </cfRule>
  </conditionalFormatting>
  <conditionalFormatting sqref="P20">
    <cfRule type="expression" dxfId="164" priority="2">
      <formula>"$P$14&gt;(.75*$P$12)"</formula>
    </cfRule>
  </conditionalFormatting>
  <pageMargins left="0.7" right="0.7" top="0.75" bottom="0.75" header="0.3" footer="0.3"/>
  <pageSetup scale="6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63322-640F-4211-BB04-719A0C729299}">
  <sheetPr>
    <pageSetUpPr fitToPage="1"/>
  </sheetPr>
  <dimension ref="A1:H62"/>
  <sheetViews>
    <sheetView zoomScale="85" zoomScaleNormal="85" workbookViewId="0">
      <selection activeCell="G16" sqref="G16"/>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9'!E2</f>
        <v>SR Example Fund 9</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9'!E3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A62" s="89"/>
      <c r="B62" s="89"/>
      <c r="C62" s="89"/>
      <c r="F62" s="1"/>
    </row>
  </sheetData>
  <mergeCells count="3">
    <mergeCell ref="A4:G4"/>
    <mergeCell ref="A5:G5"/>
    <mergeCell ref="A6:G6"/>
  </mergeCells>
  <pageMargins left="0.7" right="0.7" top="0.75" bottom="0.75" header="0.3" footer="0.3"/>
  <pageSetup scale="61"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2C08-2474-4ABE-B424-C69F95D7D11C}">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208</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+'SR10 WKS'!G56</f>
        <v>0</v>
      </c>
      <c r="H9" s="14"/>
      <c r="I9" s="14"/>
    </row>
    <row r="10" spans="1:16" x14ac:dyDescent="0.2">
      <c r="B10" s="9" t="s">
        <v>149</v>
      </c>
      <c r="G10" s="22">
        <f>+'SR10 WKS'!G60</f>
        <v>0</v>
      </c>
      <c r="H10" s="14"/>
      <c r="I10" s="14"/>
      <c r="N10" s="10" t="s">
        <v>109</v>
      </c>
      <c r="P10" s="46">
        <f>+'SR10 WKS'!E56</f>
        <v>0</v>
      </c>
    </row>
    <row r="11" spans="1:16" ht="15.75" thickBot="1" x14ac:dyDescent="0.25">
      <c r="B11" s="9" t="s">
        <v>9</v>
      </c>
      <c r="G11" s="22"/>
      <c r="H11" s="14"/>
      <c r="I11" s="21">
        <f>G9+G10</f>
        <v>0</v>
      </c>
      <c r="N11" s="10" t="s">
        <v>268</v>
      </c>
      <c r="P11" s="47">
        <f>+'SR10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+'SR10 WKS'!G56</f>
        <v>0</v>
      </c>
    </row>
    <row r="17" spans="1:16" x14ac:dyDescent="0.2">
      <c r="A17" s="9">
        <v>4</v>
      </c>
      <c r="B17" s="9" t="s">
        <v>115</v>
      </c>
      <c r="F17" s="9" t="str">
        <f>(+TOC!D2-1) &amp; " (Note 2)"</f>
        <v>2025 (Note 2)</v>
      </c>
      <c r="I17" s="172">
        <f>+'SR10 WKS'!E61</f>
        <v>0</v>
      </c>
      <c r="N17" s="10" t="s">
        <v>267</v>
      </c>
      <c r="P17" s="81">
        <f>+'SR10 WKS'!G60</f>
        <v>0</v>
      </c>
    </row>
    <row r="18" spans="1:16" x14ac:dyDescent="0.2">
      <c r="A18" s="9" t="s">
        <v>15</v>
      </c>
      <c r="B18" s="9" t="s">
        <v>150</v>
      </c>
      <c r="G18" s="20">
        <f>+'SR10 WKS'!G27</f>
        <v>0</v>
      </c>
      <c r="I18" s="1"/>
      <c r="N18" s="10" t="s">
        <v>98</v>
      </c>
      <c r="P18" s="80">
        <f>SUM(P16:P17)</f>
        <v>0</v>
      </c>
    </row>
    <row r="19" spans="1:16" x14ac:dyDescent="0.2">
      <c r="B19" s="9" t="s">
        <v>151</v>
      </c>
      <c r="G19" s="19">
        <f>+'SR10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63" priority="6" operator="containsText" text="Too High">
      <formula>NOT(ISERROR(SEARCH("Too High",K12)))</formula>
    </cfRule>
  </conditionalFormatting>
  <conditionalFormatting sqref="K12">
    <cfRule type="containsText" dxfId="162" priority="7" operator="containsText" text="Within Limitations">
      <formula>NOT(ISERROR(SEARCH("Within Limitations",K12)))</formula>
    </cfRule>
  </conditionalFormatting>
  <conditionalFormatting sqref="K27">
    <cfRule type="containsText" dxfId="161" priority="8" operator="containsText" text="Within Limitations">
      <formula>NOT(ISERROR(SEARCH("Within Limitations",K27)))</formula>
    </cfRule>
  </conditionalFormatting>
  <conditionalFormatting sqref="K30">
    <cfRule type="containsText" dxfId="160" priority="3" operator="containsText" text="Too High">
      <formula>NOT(ISERROR(SEARCH("Too High",K30)))</formula>
    </cfRule>
    <cfRule type="containsText" dxfId="159" priority="4" operator="containsText" text="Within Limitations">
      <formula>NOT(ISERROR(SEARCH("Within Limitations",K30)))</formula>
    </cfRule>
  </conditionalFormatting>
  <conditionalFormatting sqref="P14">
    <cfRule type="expression" dxfId="158" priority="1">
      <formula>"$P$14&gt;(.75*$P$12)"</formula>
    </cfRule>
  </conditionalFormatting>
  <conditionalFormatting sqref="P20">
    <cfRule type="expression" dxfId="157" priority="2">
      <formula>"$P$14&gt;(.75*$P$12)"</formula>
    </cfRule>
  </conditionalFormatting>
  <pageMargins left="0.7" right="0.7" top="0.75" bottom="0.75" header="0.3" footer="0.3"/>
  <pageSetup scale="62"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184CC-FEE1-4C0C-A648-51B599CD0F89}">
  <sheetPr>
    <pageSetUpPr fitToPage="1"/>
  </sheetPr>
  <dimension ref="A1:H62"/>
  <sheetViews>
    <sheetView zoomScale="85" zoomScaleNormal="85" workbookViewId="0">
      <selection activeCell="D17" sqref="D17"/>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10'!E2</f>
        <v>SR Example Fund 10</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10'!E3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64E41-C86D-47AC-9F9E-BD8AAACDE292}">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209</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+'SR11 WKS'!G56</f>
        <v>0</v>
      </c>
      <c r="H9" s="14"/>
      <c r="I9" s="14"/>
    </row>
    <row r="10" spans="1:16" x14ac:dyDescent="0.2">
      <c r="B10" s="9" t="s">
        <v>149</v>
      </c>
      <c r="G10" s="22">
        <f>+'SR11 WKS'!G60</f>
        <v>0</v>
      </c>
      <c r="H10" s="14"/>
      <c r="I10" s="14"/>
      <c r="N10" s="10" t="s">
        <v>109</v>
      </c>
      <c r="P10" s="46">
        <f>+'SR11 WKS'!E56</f>
        <v>0</v>
      </c>
    </row>
    <row r="11" spans="1:16" ht="15.75" thickBot="1" x14ac:dyDescent="0.25">
      <c r="B11" s="9" t="s">
        <v>9</v>
      </c>
      <c r="G11" s="22"/>
      <c r="H11" s="14"/>
      <c r="I11" s="21">
        <f>G9+G10</f>
        <v>0</v>
      </c>
      <c r="N11" s="10" t="s">
        <v>268</v>
      </c>
      <c r="P11" s="47">
        <f>+'SR11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+'SR11 WKS'!G56</f>
        <v>0</v>
      </c>
    </row>
    <row r="17" spans="1:16" x14ac:dyDescent="0.2">
      <c r="A17" s="9">
        <v>4</v>
      </c>
      <c r="B17" s="9" t="s">
        <v>115</v>
      </c>
      <c r="F17" s="9" t="str">
        <f>(+TOC!D2-1) &amp; " (Note 2)"</f>
        <v>2025 (Note 2)</v>
      </c>
      <c r="I17" s="172">
        <f>+'SR11 WKS'!E61</f>
        <v>0</v>
      </c>
      <c r="N17" s="10" t="s">
        <v>267</v>
      </c>
      <c r="P17" s="81">
        <f>+'SR11 WKS'!G60</f>
        <v>0</v>
      </c>
    </row>
    <row r="18" spans="1:16" x14ac:dyDescent="0.2">
      <c r="A18" s="9" t="s">
        <v>15</v>
      </c>
      <c r="B18" s="9" t="s">
        <v>150</v>
      </c>
      <c r="G18" s="20">
        <f>+'SR11 WKS'!G27</f>
        <v>0</v>
      </c>
      <c r="I18" s="1"/>
      <c r="N18" s="10" t="s">
        <v>98</v>
      </c>
      <c r="P18" s="80">
        <f>SUM(P16:P17)</f>
        <v>0</v>
      </c>
    </row>
    <row r="19" spans="1:16" x14ac:dyDescent="0.2">
      <c r="B19" s="9" t="s">
        <v>151</v>
      </c>
      <c r="G19" s="19">
        <f>+'SR11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56" priority="6" operator="containsText" text="Too High">
      <formula>NOT(ISERROR(SEARCH("Too High",K12)))</formula>
    </cfRule>
  </conditionalFormatting>
  <conditionalFormatting sqref="K12">
    <cfRule type="containsText" dxfId="155" priority="7" operator="containsText" text="Within Limitations">
      <formula>NOT(ISERROR(SEARCH("Within Limitations",K12)))</formula>
    </cfRule>
  </conditionalFormatting>
  <conditionalFormatting sqref="K27">
    <cfRule type="containsText" dxfId="154" priority="8" operator="containsText" text="Within Limitations">
      <formula>NOT(ISERROR(SEARCH("Within Limitations",K27)))</formula>
    </cfRule>
  </conditionalFormatting>
  <conditionalFormatting sqref="K30">
    <cfRule type="containsText" dxfId="153" priority="3" operator="containsText" text="Too High">
      <formula>NOT(ISERROR(SEARCH("Too High",K30)))</formula>
    </cfRule>
    <cfRule type="containsText" dxfId="152" priority="4" operator="containsText" text="Within Limitations">
      <formula>NOT(ISERROR(SEARCH("Within Limitations",K30)))</formula>
    </cfRule>
  </conditionalFormatting>
  <conditionalFormatting sqref="P14">
    <cfRule type="expression" dxfId="151" priority="1">
      <formula>"$P$14&gt;(.75*$P$12)"</formula>
    </cfRule>
  </conditionalFormatting>
  <conditionalFormatting sqref="P20">
    <cfRule type="expression" dxfId="150" priority="2">
      <formula>"$P$14&gt;(.75*$P$12)"</formula>
    </cfRule>
  </conditionalFormatting>
  <pageMargins left="0.7" right="0.7" top="0.75" bottom="0.75" header="0.3" footer="0.3"/>
  <pageSetup scale="62"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247E-DE58-4EE2-9645-965DF0CE4C9E}">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11'!E2</f>
        <v>SR Example Fund 11</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11'!E3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C05A6-29ED-49E2-9618-1FD793DF6D88}">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210</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+'SR12 WKS'!G56</f>
        <v>0</v>
      </c>
      <c r="H9" s="14"/>
      <c r="I9" s="14"/>
    </row>
    <row r="10" spans="1:16" x14ac:dyDescent="0.2">
      <c r="B10" s="9" t="s">
        <v>149</v>
      </c>
      <c r="G10" s="22">
        <f>+'SR12 WKS'!G60</f>
        <v>0</v>
      </c>
      <c r="H10" s="14"/>
      <c r="I10" s="14"/>
      <c r="N10" s="10" t="s">
        <v>109</v>
      </c>
      <c r="P10" s="46">
        <f>+'SR12 WKS'!E56</f>
        <v>0</v>
      </c>
    </row>
    <row r="11" spans="1:16" ht="15.75" thickBot="1" x14ac:dyDescent="0.25">
      <c r="B11" s="9" t="s">
        <v>9</v>
      </c>
      <c r="G11" s="22"/>
      <c r="H11" s="14"/>
      <c r="I11" s="21">
        <f>G9+G10</f>
        <v>0</v>
      </c>
      <c r="N11" s="10" t="s">
        <v>268</v>
      </c>
      <c r="P11" s="47">
        <f>+'SR12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+'SR12 WKS'!G56</f>
        <v>0</v>
      </c>
    </row>
    <row r="17" spans="1:16" x14ac:dyDescent="0.2">
      <c r="A17" s="9">
        <v>4</v>
      </c>
      <c r="B17" s="9" t="s">
        <v>115</v>
      </c>
      <c r="F17" s="9" t="str">
        <f>(+TOC!D2-1) &amp; " (Note 2)"</f>
        <v>2025 (Note 2)</v>
      </c>
      <c r="I17" s="172">
        <f>+'SR12 WKS'!E61</f>
        <v>0</v>
      </c>
      <c r="N17" s="10" t="s">
        <v>267</v>
      </c>
      <c r="P17" s="81">
        <f>+'SR12 WKS'!G60</f>
        <v>0</v>
      </c>
    </row>
    <row r="18" spans="1:16" x14ac:dyDescent="0.2">
      <c r="A18" s="9" t="s">
        <v>15</v>
      </c>
      <c r="B18" s="9" t="s">
        <v>150</v>
      </c>
      <c r="G18" s="20">
        <f>+'SR12 WKS'!G27</f>
        <v>0</v>
      </c>
      <c r="I18" s="1"/>
      <c r="N18" s="10" t="s">
        <v>98</v>
      </c>
      <c r="P18" s="80">
        <f>SUM(P16:P17)</f>
        <v>0</v>
      </c>
    </row>
    <row r="19" spans="1:16" x14ac:dyDescent="0.2">
      <c r="B19" s="9" t="s">
        <v>151</v>
      </c>
      <c r="G19" s="19">
        <f>+'SR12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49" priority="6" operator="containsText" text="Too High">
      <formula>NOT(ISERROR(SEARCH("Too High",K12)))</formula>
    </cfRule>
  </conditionalFormatting>
  <conditionalFormatting sqref="K12">
    <cfRule type="containsText" dxfId="148" priority="7" operator="containsText" text="Within Limitations">
      <formula>NOT(ISERROR(SEARCH("Within Limitations",K12)))</formula>
    </cfRule>
  </conditionalFormatting>
  <conditionalFormatting sqref="K27">
    <cfRule type="containsText" dxfId="147" priority="8" operator="containsText" text="Within Limitations">
      <formula>NOT(ISERROR(SEARCH("Within Limitations",K27)))</formula>
    </cfRule>
  </conditionalFormatting>
  <conditionalFormatting sqref="K30">
    <cfRule type="containsText" dxfId="146" priority="3" operator="containsText" text="Too High">
      <formula>NOT(ISERROR(SEARCH("Too High",K30)))</formula>
    </cfRule>
    <cfRule type="containsText" dxfId="145" priority="4" operator="containsText" text="Within Limitations">
      <formula>NOT(ISERROR(SEARCH("Within Limitations",K30)))</formula>
    </cfRule>
  </conditionalFormatting>
  <conditionalFormatting sqref="P14">
    <cfRule type="expression" dxfId="144" priority="1">
      <formula>"$P$14&gt;(.75*$P$12)"</formula>
    </cfRule>
  </conditionalFormatting>
  <conditionalFormatting sqref="P20">
    <cfRule type="expression" dxfId="143" priority="2">
      <formula>"$P$14&gt;(.75*$P$12)"</formula>
    </cfRule>
  </conditionalFormatting>
  <pageMargins left="0.7" right="0.7" top="0.75" bottom="0.75" header="0.3" footer="0.3"/>
  <pageSetup scale="62"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01543-3074-4F5A-8CF8-CB0ED3864BFF}">
  <sheetPr>
    <pageSetUpPr fitToPage="1"/>
  </sheetPr>
  <dimension ref="A1:H62"/>
  <sheetViews>
    <sheetView zoomScale="85" zoomScaleNormal="85" workbookViewId="0">
      <selection activeCell="L26" sqref="L26"/>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12'!E2</f>
        <v>SR Example Fund 12</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12'!E3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EA58-2BD0-4A14-8E78-6B2C04052A42}">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211</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+'SR13 WKS'!G56</f>
        <v>0</v>
      </c>
      <c r="H9" s="14"/>
      <c r="I9" s="14"/>
    </row>
    <row r="10" spans="1:16" x14ac:dyDescent="0.2">
      <c r="B10" s="9" t="s">
        <v>149</v>
      </c>
      <c r="G10" s="22">
        <f>+'SR13 WKS'!G60</f>
        <v>0</v>
      </c>
      <c r="H10" s="14"/>
      <c r="I10" s="14"/>
      <c r="N10" s="10" t="s">
        <v>109</v>
      </c>
      <c r="P10" s="46">
        <f>+'SR13 WKS'!E56</f>
        <v>0</v>
      </c>
    </row>
    <row r="11" spans="1:16" ht="15.75" thickBot="1" x14ac:dyDescent="0.25">
      <c r="B11" s="9" t="s">
        <v>9</v>
      </c>
      <c r="G11" s="22"/>
      <c r="H11" s="14"/>
      <c r="I11" s="21">
        <f>G9+G10</f>
        <v>0</v>
      </c>
      <c r="N11" s="10" t="s">
        <v>268</v>
      </c>
      <c r="P11" s="47">
        <f>+'SR13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+'SR13 WKS'!G56</f>
        <v>0</v>
      </c>
    </row>
    <row r="17" spans="1:16" x14ac:dyDescent="0.2">
      <c r="A17" s="9">
        <v>4</v>
      </c>
      <c r="B17" s="9" t="s">
        <v>115</v>
      </c>
      <c r="F17" s="9" t="str">
        <f>(+TOC!D2-1) &amp; " (Note 2)"</f>
        <v>2025 (Note 2)</v>
      </c>
      <c r="I17" s="172">
        <f>+'SR13 WKS'!E61</f>
        <v>0</v>
      </c>
      <c r="N17" s="10" t="s">
        <v>267</v>
      </c>
      <c r="P17" s="81">
        <f>+'SR13 WKS'!G60</f>
        <v>0</v>
      </c>
    </row>
    <row r="18" spans="1:16" x14ac:dyDescent="0.2">
      <c r="A18" s="9" t="s">
        <v>15</v>
      </c>
      <c r="B18" s="9" t="s">
        <v>150</v>
      </c>
      <c r="G18" s="20">
        <f>+'SR13 WKS'!G27</f>
        <v>0</v>
      </c>
      <c r="I18" s="1"/>
      <c r="N18" s="10" t="s">
        <v>98</v>
      </c>
      <c r="P18" s="80">
        <f>SUM(P16:P17)</f>
        <v>0</v>
      </c>
    </row>
    <row r="19" spans="1:16" x14ac:dyDescent="0.2">
      <c r="B19" s="9" t="s">
        <v>151</v>
      </c>
      <c r="G19" s="19">
        <f>+'SR13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42" priority="6" operator="containsText" text="Too High">
      <formula>NOT(ISERROR(SEARCH("Too High",K12)))</formula>
    </cfRule>
  </conditionalFormatting>
  <conditionalFormatting sqref="K12">
    <cfRule type="containsText" dxfId="141" priority="7" operator="containsText" text="Within Limitations">
      <formula>NOT(ISERROR(SEARCH("Within Limitations",K12)))</formula>
    </cfRule>
  </conditionalFormatting>
  <conditionalFormatting sqref="K27">
    <cfRule type="containsText" dxfId="140" priority="8" operator="containsText" text="Within Limitations">
      <formula>NOT(ISERROR(SEARCH("Within Limitations",K27)))</formula>
    </cfRule>
  </conditionalFormatting>
  <conditionalFormatting sqref="K30">
    <cfRule type="containsText" dxfId="139" priority="3" operator="containsText" text="Too High">
      <formula>NOT(ISERROR(SEARCH("Too High",K30)))</formula>
    </cfRule>
    <cfRule type="containsText" dxfId="138" priority="4" operator="containsText" text="Within Limitations">
      <formula>NOT(ISERROR(SEARCH("Within Limitations",K30)))</formula>
    </cfRule>
  </conditionalFormatting>
  <conditionalFormatting sqref="P14">
    <cfRule type="expression" dxfId="137" priority="1">
      <formula>"$P$14&gt;(.75*$P$12)"</formula>
    </cfRule>
  </conditionalFormatting>
  <conditionalFormatting sqref="P20">
    <cfRule type="expression" dxfId="136" priority="2">
      <formula>"$P$14&gt;(.75*$P$12)"</formula>
    </cfRule>
  </conditionalFormatting>
  <pageMargins left="0.7" right="0.7" top="0.75" bottom="0.75" header="0.3" footer="0.3"/>
  <pageSetup scale="62"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EB90D-47AD-45F4-9EAB-7F989A0E28EA}">
  <sheetPr>
    <pageSetUpPr fitToPage="1"/>
  </sheetPr>
  <dimension ref="A1:H62"/>
  <sheetViews>
    <sheetView zoomScale="85" zoomScaleNormal="85" workbookViewId="0">
      <selection activeCell="K22" sqref="K22"/>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13'!E2</f>
        <v>SR Example Fund 13</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13'!E3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2:F70"/>
  <sheetViews>
    <sheetView zoomScale="85" zoomScaleNormal="85" workbookViewId="0">
      <selection activeCell="E73" sqref="E73"/>
    </sheetView>
  </sheetViews>
  <sheetFormatPr defaultColWidth="8.88671875" defaultRowHeight="15" x14ac:dyDescent="0.2"/>
  <cols>
    <col min="1" max="1" width="8.88671875" style="89"/>
    <col min="2" max="2" width="8.109375" style="89" customWidth="1"/>
    <col min="3" max="3" width="13.21875" style="89" customWidth="1"/>
    <col min="4" max="4" width="14.6640625" style="89" customWidth="1"/>
    <col min="5" max="5" width="13.33203125" style="89" customWidth="1"/>
    <col min="6" max="6" width="19.77734375" style="89" customWidth="1"/>
    <col min="7" max="16384" width="8.88671875" style="89"/>
  </cols>
  <sheetData>
    <row r="2" spans="1:6" ht="12" customHeight="1" x14ac:dyDescent="0.2"/>
    <row r="7" spans="1:6" ht="37.5" x14ac:dyDescent="0.5">
      <c r="A7" s="250" t="s">
        <v>357</v>
      </c>
      <c r="B7" s="251"/>
      <c r="C7" s="251"/>
      <c r="D7" s="251"/>
      <c r="E7" s="251"/>
      <c r="F7" s="251"/>
    </row>
    <row r="8" spans="1:6" ht="25.5" x14ac:dyDescent="0.35">
      <c r="A8" s="254" t="s">
        <v>107</v>
      </c>
      <c r="B8" s="255"/>
      <c r="C8" s="255"/>
      <c r="D8" s="255"/>
      <c r="E8" s="255"/>
      <c r="F8" s="255"/>
    </row>
    <row r="9" spans="1:6" ht="23.25" x14ac:dyDescent="0.35">
      <c r="A9" s="252" t="str">
        <f>"December 31, "&amp;TOC!D2&amp;""</f>
        <v>December 31, 2026</v>
      </c>
      <c r="B9" s="253"/>
      <c r="C9" s="253"/>
      <c r="D9" s="253"/>
      <c r="E9" s="253"/>
      <c r="F9" s="253"/>
    </row>
    <row r="14" spans="1:6" x14ac:dyDescent="0.2">
      <c r="C14" s="249" t="s">
        <v>270</v>
      </c>
      <c r="D14" s="249"/>
      <c r="E14" s="249"/>
    </row>
    <row r="15" spans="1:6" x14ac:dyDescent="0.2">
      <c r="C15" s="131"/>
      <c r="D15" s="131" t="s">
        <v>199</v>
      </c>
      <c r="E15" s="131"/>
    </row>
    <row r="16" spans="1:6" ht="15.75" thickBot="1" x14ac:dyDescent="0.25">
      <c r="C16" s="127"/>
      <c r="D16" s="127"/>
      <c r="E16" s="127"/>
    </row>
    <row r="17" spans="3:5" x14ac:dyDescent="0.2">
      <c r="C17" s="239"/>
      <c r="D17" s="127"/>
      <c r="E17" s="239"/>
    </row>
    <row r="18" spans="3:5" x14ac:dyDescent="0.2">
      <c r="C18" s="237" t="s">
        <v>358</v>
      </c>
      <c r="D18" s="127"/>
      <c r="E18" s="240" t="s">
        <v>359</v>
      </c>
    </row>
    <row r="19" spans="3:5" x14ac:dyDescent="0.2">
      <c r="C19" s="237" t="s">
        <v>360</v>
      </c>
      <c r="D19" s="127"/>
      <c r="E19" s="240" t="s">
        <v>361</v>
      </c>
    </row>
    <row r="20" spans="3:5" x14ac:dyDescent="0.2">
      <c r="C20" s="237" t="s">
        <v>362</v>
      </c>
      <c r="D20" s="127"/>
      <c r="E20" s="240" t="s">
        <v>361</v>
      </c>
    </row>
    <row r="21" spans="3:5" x14ac:dyDescent="0.2">
      <c r="C21" s="237" t="s">
        <v>363</v>
      </c>
      <c r="D21" s="127"/>
      <c r="E21" s="240" t="s">
        <v>271</v>
      </c>
    </row>
    <row r="22" spans="3:5" ht="15.75" thickBot="1" x14ac:dyDescent="0.25">
      <c r="C22" s="238"/>
      <c r="D22" s="127"/>
      <c r="E22" s="241"/>
    </row>
    <row r="23" spans="3:5" x14ac:dyDescent="0.2">
      <c r="C23" s="236"/>
      <c r="D23" s="127"/>
      <c r="E23" s="127"/>
    </row>
    <row r="24" spans="3:5" x14ac:dyDescent="0.2">
      <c r="C24" s="236"/>
      <c r="D24" s="127"/>
      <c r="E24" s="127"/>
    </row>
    <row r="25" spans="3:5" x14ac:dyDescent="0.2">
      <c r="C25" s="236"/>
      <c r="D25" s="127"/>
      <c r="E25" s="127"/>
    </row>
    <row r="70" spans="4:4" x14ac:dyDescent="0.2">
      <c r="D70" s="128"/>
    </row>
  </sheetData>
  <mergeCells count="4">
    <mergeCell ref="C14:E14"/>
    <mergeCell ref="A7:F7"/>
    <mergeCell ref="A9:F9"/>
    <mergeCell ref="A8:F8"/>
  </mergeCells>
  <phoneticPr fontId="0" type="noConversion"/>
  <pageMargins left="0.75" right="0.75" top="1" bottom="1" header="0.5" footer="0.5"/>
  <pageSetup scale="95" orientation="portrait" r:id="rId1"/>
  <headerFooter alignWithMargins="0"/>
  <ignoredErrors>
    <ignoredError sqref="A9" unlockedFormula="1"/>
  </ignoredError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9168-75F7-43C7-9E81-40C81EADED05}">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212</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+'SR14 WKS'!G56</f>
        <v>0</v>
      </c>
      <c r="H9" s="14"/>
      <c r="I9" s="14"/>
    </row>
    <row r="10" spans="1:16" x14ac:dyDescent="0.2">
      <c r="B10" s="9" t="s">
        <v>149</v>
      </c>
      <c r="G10" s="22">
        <f>+'SR14 WKS'!G60</f>
        <v>0</v>
      </c>
      <c r="H10" s="14"/>
      <c r="I10" s="14"/>
      <c r="N10" s="10" t="s">
        <v>109</v>
      </c>
      <c r="P10" s="46">
        <f>+'SR14 WKS'!E56</f>
        <v>0</v>
      </c>
    </row>
    <row r="11" spans="1:16" ht="15.75" thickBot="1" x14ac:dyDescent="0.25">
      <c r="B11" s="9" t="s">
        <v>9</v>
      </c>
      <c r="G11" s="22"/>
      <c r="H11" s="14"/>
      <c r="I11" s="21">
        <f>G9+G10</f>
        <v>0</v>
      </c>
      <c r="N11" s="10" t="s">
        <v>268</v>
      </c>
      <c r="P11" s="47">
        <f>+'SR14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+'SR14 WKS'!G56</f>
        <v>0</v>
      </c>
    </row>
    <row r="17" spans="1:16" x14ac:dyDescent="0.2">
      <c r="A17" s="9">
        <v>4</v>
      </c>
      <c r="B17" s="9" t="s">
        <v>115</v>
      </c>
      <c r="F17" s="9" t="str">
        <f>(+TOC!D2-1) &amp; " (Note 2)"</f>
        <v>2025 (Note 2)</v>
      </c>
      <c r="I17" s="172">
        <f>+'SR14 WKS'!E61</f>
        <v>0</v>
      </c>
      <c r="N17" s="10" t="s">
        <v>267</v>
      </c>
      <c r="P17" s="81">
        <f>+'SR14 WKS'!G60</f>
        <v>0</v>
      </c>
    </row>
    <row r="18" spans="1:16" x14ac:dyDescent="0.2">
      <c r="A18" s="9" t="s">
        <v>15</v>
      </c>
      <c r="B18" s="9" t="s">
        <v>150</v>
      </c>
      <c r="G18" s="20">
        <f>+'SR14 WKS'!G27</f>
        <v>0</v>
      </c>
      <c r="I18" s="1"/>
      <c r="N18" s="10" t="s">
        <v>98</v>
      </c>
      <c r="P18" s="80">
        <f>SUM(P16:P17)</f>
        <v>0</v>
      </c>
    </row>
    <row r="19" spans="1:16" x14ac:dyDescent="0.2">
      <c r="B19" s="9" t="s">
        <v>151</v>
      </c>
      <c r="G19" s="19">
        <f>+'SR14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35" priority="6" operator="containsText" text="Too High">
      <formula>NOT(ISERROR(SEARCH("Too High",K12)))</formula>
    </cfRule>
  </conditionalFormatting>
  <conditionalFormatting sqref="K12">
    <cfRule type="containsText" dxfId="134" priority="7" operator="containsText" text="Within Limitations">
      <formula>NOT(ISERROR(SEARCH("Within Limitations",K12)))</formula>
    </cfRule>
  </conditionalFormatting>
  <conditionalFormatting sqref="K27">
    <cfRule type="containsText" dxfId="133" priority="8" operator="containsText" text="Within Limitations">
      <formula>NOT(ISERROR(SEARCH("Within Limitations",K27)))</formula>
    </cfRule>
  </conditionalFormatting>
  <conditionalFormatting sqref="K30">
    <cfRule type="containsText" dxfId="132" priority="3" operator="containsText" text="Too High">
      <formula>NOT(ISERROR(SEARCH("Too High",K30)))</formula>
    </cfRule>
    <cfRule type="containsText" dxfId="131" priority="4" operator="containsText" text="Within Limitations">
      <formula>NOT(ISERROR(SEARCH("Within Limitations",K30)))</formula>
    </cfRule>
  </conditionalFormatting>
  <conditionalFormatting sqref="P14">
    <cfRule type="expression" dxfId="130" priority="1">
      <formula>"$P$14&gt;(.75*$P$12)"</formula>
    </cfRule>
  </conditionalFormatting>
  <conditionalFormatting sqref="P20">
    <cfRule type="expression" dxfId="129" priority="2">
      <formula>"$P$14&gt;(.75*$P$12)"</formula>
    </cfRule>
  </conditionalFormatting>
  <pageMargins left="0.7" right="0.7" top="0.75" bottom="0.75" header="0.3" footer="0.3"/>
  <pageSetup scale="62"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CABE-FD89-454B-AE31-4B6F2C84336E}">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14'!E2</f>
        <v>SR Example Fund 14</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14'!E3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68B68-6E51-4721-B022-45D522AFBDFC}">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4.6640625" style="10" customWidth="1"/>
    <col min="6" max="6" width="12.3320312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2" t="s">
        <v>116</v>
      </c>
    </row>
    <row r="2" spans="1:16" ht="26.25" x14ac:dyDescent="0.4">
      <c r="D2" s="39"/>
      <c r="E2" s="229" t="s">
        <v>213</v>
      </c>
      <c r="F2" s="230"/>
      <c r="G2" s="231"/>
    </row>
    <row r="3" spans="1:16" ht="23.25" x14ac:dyDescent="0.35">
      <c r="A3" s="15"/>
      <c r="B3" s="11"/>
      <c r="C3" s="15"/>
      <c r="D3" s="15"/>
      <c r="E3" s="272" t="s">
        <v>200</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90"/>
      <c r="F5" s="108"/>
      <c r="G5" s="15"/>
      <c r="H5" s="15"/>
      <c r="I5" s="15"/>
    </row>
    <row r="6" spans="1:16" ht="18.75" thickBot="1" x14ac:dyDescent="0.3">
      <c r="A6" s="76" t="s">
        <v>102</v>
      </c>
      <c r="B6" s="77"/>
      <c r="C6" s="77"/>
      <c r="D6" s="77"/>
      <c r="E6" s="86">
        <v>0</v>
      </c>
      <c r="F6" s="108"/>
    </row>
    <row r="8" spans="1:16" ht="15.75" x14ac:dyDescent="0.25">
      <c r="B8" s="18" t="s">
        <v>7</v>
      </c>
      <c r="N8" s="270" t="s">
        <v>97</v>
      </c>
      <c r="O8" s="270"/>
      <c r="P8" s="270"/>
    </row>
    <row r="9" spans="1:16" x14ac:dyDescent="0.2">
      <c r="A9" s="9" t="s">
        <v>8</v>
      </c>
      <c r="B9" s="9" t="s">
        <v>141</v>
      </c>
      <c r="G9" s="21">
        <f>+'SR15 WKS'!G56</f>
        <v>0</v>
      </c>
      <c r="H9" s="14"/>
      <c r="I9" s="14"/>
    </row>
    <row r="10" spans="1:16" x14ac:dyDescent="0.2">
      <c r="B10" s="9" t="s">
        <v>149</v>
      </c>
      <c r="G10" s="22">
        <f>+'SR15 WKS'!G60</f>
        <v>0</v>
      </c>
      <c r="H10" s="14"/>
      <c r="I10" s="14"/>
      <c r="N10" s="10" t="s">
        <v>109</v>
      </c>
      <c r="P10" s="46">
        <f>+'SR15 WKS'!E56</f>
        <v>0</v>
      </c>
    </row>
    <row r="11" spans="1:16" ht="15.75" thickBot="1" x14ac:dyDescent="0.25">
      <c r="B11" s="9" t="s">
        <v>9</v>
      </c>
      <c r="G11" s="22"/>
      <c r="H11" s="14"/>
      <c r="I11" s="21">
        <f>G9+G10</f>
        <v>0</v>
      </c>
      <c r="N11" s="10" t="s">
        <v>268</v>
      </c>
      <c r="P11" s="47">
        <f>+'SR15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+'SR15 WKS'!G56</f>
        <v>0</v>
      </c>
    </row>
    <row r="17" spans="1:16" x14ac:dyDescent="0.2">
      <c r="A17" s="9">
        <v>4</v>
      </c>
      <c r="B17" s="9" t="s">
        <v>115</v>
      </c>
      <c r="F17" s="9" t="str">
        <f>(+TOC!D2-1) &amp; " (Note 2)"</f>
        <v>2025 (Note 2)</v>
      </c>
      <c r="I17" s="172">
        <f>+'SR15 WKS'!E61</f>
        <v>0</v>
      </c>
      <c r="N17" s="10" t="s">
        <v>267</v>
      </c>
      <c r="P17" s="81">
        <f>+'SR15 WKS'!G60</f>
        <v>0</v>
      </c>
    </row>
    <row r="18" spans="1:16" x14ac:dyDescent="0.2">
      <c r="A18" s="9" t="s">
        <v>15</v>
      </c>
      <c r="B18" s="9" t="s">
        <v>150</v>
      </c>
      <c r="G18" s="20">
        <f>+'SR15 WKS'!G27</f>
        <v>0</v>
      </c>
      <c r="I18" s="1"/>
      <c r="N18" s="10" t="s">
        <v>98</v>
      </c>
      <c r="P18" s="80">
        <f>SUM(P16:P17)</f>
        <v>0</v>
      </c>
    </row>
    <row r="19" spans="1:16" x14ac:dyDescent="0.2">
      <c r="B19" s="9" t="s">
        <v>151</v>
      </c>
      <c r="G19" s="19">
        <f>+'SR15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171"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28" priority="6" operator="containsText" text="Too High">
      <formula>NOT(ISERROR(SEARCH("Too High",K12)))</formula>
    </cfRule>
  </conditionalFormatting>
  <conditionalFormatting sqref="K12">
    <cfRule type="containsText" dxfId="127" priority="7" operator="containsText" text="Within Limitations">
      <formula>NOT(ISERROR(SEARCH("Within Limitations",K12)))</formula>
    </cfRule>
  </conditionalFormatting>
  <conditionalFormatting sqref="K27">
    <cfRule type="containsText" dxfId="126" priority="8" operator="containsText" text="Within Limitations">
      <formula>NOT(ISERROR(SEARCH("Within Limitations",K27)))</formula>
    </cfRule>
  </conditionalFormatting>
  <conditionalFormatting sqref="K30">
    <cfRule type="containsText" dxfId="125" priority="3" operator="containsText" text="Too High">
      <formula>NOT(ISERROR(SEARCH("Too High",K30)))</formula>
    </cfRule>
    <cfRule type="containsText" dxfId="124" priority="4" operator="containsText" text="Within Limitations">
      <formula>NOT(ISERROR(SEARCH("Within Limitations",K30)))</formula>
    </cfRule>
  </conditionalFormatting>
  <conditionalFormatting sqref="P14">
    <cfRule type="expression" dxfId="123" priority="1">
      <formula>"$P$14&gt;(.75*$P$12)"</formula>
    </cfRule>
  </conditionalFormatting>
  <conditionalFormatting sqref="P20">
    <cfRule type="expression" dxfId="122" priority="2">
      <formula>"$P$14&gt;(.75*$P$12)"</formula>
    </cfRule>
  </conditionalFormatting>
  <pageMargins left="0.7" right="0.7" top="0.75" bottom="0.75" header="0.3" footer="0.3"/>
  <pageSetup scale="62"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D0C0-0538-47EE-9500-ACBAF61FAC0C}">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+'SR 15'!E2</f>
        <v>SR Example Fund 15</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+'SR 15'!E3</f>
        <v>Fund 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21">
        <v>0</v>
      </c>
      <c r="E12" s="121">
        <v>0</v>
      </c>
      <c r="F12" s="111"/>
      <c r="G12" s="112"/>
      <c r="H12" s="54"/>
    </row>
    <row r="13" spans="1:8" ht="21" customHeight="1" x14ac:dyDescent="0.2">
      <c r="A13" s="220" t="s">
        <v>87</v>
      </c>
      <c r="B13" s="89"/>
      <c r="C13" s="89"/>
      <c r="D13" s="121">
        <v>0</v>
      </c>
      <c r="E13" s="121">
        <v>0</v>
      </c>
      <c r="F13" s="111"/>
      <c r="G13" s="109">
        <v>0</v>
      </c>
      <c r="H13" s="54"/>
    </row>
    <row r="14" spans="1:8" ht="21" customHeight="1" x14ac:dyDescent="0.2">
      <c r="A14" s="220" t="s">
        <v>67</v>
      </c>
      <c r="B14" s="89"/>
      <c r="C14" s="89"/>
      <c r="D14" s="121">
        <v>0</v>
      </c>
      <c r="E14" s="121">
        <v>0</v>
      </c>
      <c r="F14" s="111"/>
      <c r="G14" s="109">
        <v>0</v>
      </c>
      <c r="H14" s="54"/>
    </row>
    <row r="15" spans="1:8" ht="21" customHeight="1" x14ac:dyDescent="0.2">
      <c r="A15" s="220" t="s">
        <v>84</v>
      </c>
      <c r="B15" s="89"/>
      <c r="C15" s="89"/>
      <c r="D15" s="121">
        <v>0</v>
      </c>
      <c r="E15" s="121">
        <v>0</v>
      </c>
      <c r="F15" s="111"/>
      <c r="G15" s="109">
        <v>0</v>
      </c>
      <c r="H15" s="34"/>
    </row>
    <row r="16" spans="1:8" ht="20.25" customHeight="1" x14ac:dyDescent="0.2">
      <c r="A16" s="220" t="s">
        <v>88</v>
      </c>
      <c r="B16" s="89"/>
      <c r="C16" s="89"/>
      <c r="D16" s="121">
        <v>0</v>
      </c>
      <c r="E16" s="121">
        <v>0</v>
      </c>
      <c r="F16" s="111"/>
      <c r="G16" s="109">
        <v>0</v>
      </c>
      <c r="H16" s="34"/>
    </row>
    <row r="17" spans="1:8" ht="21" customHeight="1" x14ac:dyDescent="0.2">
      <c r="A17" s="220" t="s">
        <v>89</v>
      </c>
      <c r="B17" s="89"/>
      <c r="C17" s="89"/>
      <c r="D17" s="121">
        <v>0</v>
      </c>
      <c r="E17" s="121">
        <v>0</v>
      </c>
      <c r="F17" s="111"/>
      <c r="G17" s="109">
        <v>0</v>
      </c>
      <c r="H17" s="34"/>
    </row>
    <row r="18" spans="1:8" ht="20.25" customHeight="1" x14ac:dyDescent="0.2">
      <c r="A18" s="220" t="s">
        <v>69</v>
      </c>
      <c r="B18" s="89"/>
      <c r="C18" s="89"/>
      <c r="D18" s="121">
        <v>0</v>
      </c>
      <c r="E18" s="121">
        <v>0</v>
      </c>
      <c r="F18" s="111"/>
      <c r="G18" s="109">
        <v>0</v>
      </c>
      <c r="H18" s="34"/>
    </row>
    <row r="19" spans="1:8" ht="20.25" customHeight="1" x14ac:dyDescent="0.2">
      <c r="A19" s="220" t="s">
        <v>82</v>
      </c>
      <c r="B19" s="89"/>
      <c r="C19" s="89"/>
      <c r="D19" s="121">
        <v>0</v>
      </c>
      <c r="E19" s="121">
        <v>0</v>
      </c>
      <c r="F19" s="111"/>
      <c r="G19" s="109">
        <v>0</v>
      </c>
      <c r="H19" s="34"/>
    </row>
    <row r="20" spans="1:8" ht="20.25" customHeight="1" x14ac:dyDescent="0.2">
      <c r="A20" s="220" t="s">
        <v>58</v>
      </c>
      <c r="B20" s="89"/>
      <c r="C20" s="89"/>
      <c r="D20" s="121">
        <v>0</v>
      </c>
      <c r="E20" s="121">
        <v>0</v>
      </c>
      <c r="F20" s="111"/>
      <c r="G20" s="109">
        <v>0</v>
      </c>
      <c r="H20" s="34"/>
    </row>
    <row r="21" spans="1:8" ht="20.25" customHeight="1" x14ac:dyDescent="0.2">
      <c r="A21" s="220" t="s">
        <v>93</v>
      </c>
      <c r="B21" s="89"/>
      <c r="C21" s="89"/>
      <c r="D21" s="121">
        <v>0</v>
      </c>
      <c r="E21" s="121">
        <v>0</v>
      </c>
      <c r="F21" s="111"/>
      <c r="G21" s="109">
        <v>0</v>
      </c>
      <c r="H21" s="34"/>
    </row>
    <row r="22" spans="1:8" ht="21" customHeight="1" x14ac:dyDescent="0.2">
      <c r="A22" s="220"/>
      <c r="B22" s="89"/>
      <c r="C22" s="89"/>
      <c r="D22" s="121">
        <v>0</v>
      </c>
      <c r="E22" s="121">
        <v>0</v>
      </c>
      <c r="F22" s="111"/>
      <c r="G22" s="109">
        <v>0</v>
      </c>
      <c r="H22" s="34"/>
    </row>
    <row r="23" spans="1:8" ht="21" customHeight="1" x14ac:dyDescent="0.2">
      <c r="A23" s="220"/>
      <c r="B23" s="89"/>
      <c r="C23" s="89"/>
      <c r="D23" s="121">
        <v>0</v>
      </c>
      <c r="E23" s="121">
        <v>0</v>
      </c>
      <c r="F23" s="111"/>
      <c r="G23" s="109">
        <v>0</v>
      </c>
      <c r="H23" s="34"/>
    </row>
    <row r="24" spans="1:8" ht="21" customHeight="1" x14ac:dyDescent="0.2">
      <c r="A24" s="220"/>
      <c r="B24" s="89"/>
      <c r="C24" s="89"/>
      <c r="D24" s="121">
        <v>0</v>
      </c>
      <c r="E24" s="121">
        <v>0</v>
      </c>
      <c r="F24" s="111"/>
      <c r="G24" s="109">
        <v>0</v>
      </c>
      <c r="H24" s="34"/>
    </row>
    <row r="25" spans="1:8" ht="21" customHeight="1" x14ac:dyDescent="0.2">
      <c r="A25" s="220"/>
      <c r="B25" s="89"/>
      <c r="C25" s="89"/>
      <c r="D25" s="121">
        <v>0</v>
      </c>
      <c r="E25" s="121">
        <v>0</v>
      </c>
      <c r="F25" s="111"/>
      <c r="G25" s="109">
        <v>0</v>
      </c>
      <c r="H25" s="34"/>
    </row>
    <row r="26" spans="1:8" ht="20.25" customHeight="1" x14ac:dyDescent="0.2">
      <c r="A26" s="220"/>
      <c r="B26" s="89"/>
      <c r="C26" s="89"/>
      <c r="D26" s="121">
        <v>0</v>
      </c>
      <c r="E26" s="121">
        <v>0</v>
      </c>
      <c r="F26" s="111"/>
      <c r="G26" s="109">
        <v>0</v>
      </c>
      <c r="H26" s="34"/>
    </row>
    <row r="27" spans="1:8" ht="28.5" customHeight="1" x14ac:dyDescent="0.2">
      <c r="A27" s="220" t="s">
        <v>132</v>
      </c>
      <c r="B27" s="89"/>
      <c r="C27" s="89"/>
      <c r="D27" s="35">
        <f>SUM(D12:D26)</f>
        <v>0</v>
      </c>
      <c r="E27" s="35">
        <f>SUM(E12:E26)</f>
        <v>0</v>
      </c>
      <c r="F27" s="35"/>
      <c r="G27" s="23">
        <f>SUM(G13:G26)</f>
        <v>0</v>
      </c>
      <c r="H27" s="34"/>
    </row>
    <row r="28" spans="1:8" x14ac:dyDescent="0.2">
      <c r="A28" s="89"/>
      <c r="B28" s="89"/>
      <c r="C28" s="89"/>
      <c r="D28" s="1"/>
      <c r="E28" s="1"/>
      <c r="F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71</v>
      </c>
      <c r="B33" s="89"/>
      <c r="C33" s="89"/>
      <c r="D33" s="109">
        <v>0</v>
      </c>
      <c r="E33" s="109">
        <v>0</v>
      </c>
      <c r="F33" s="110">
        <v>0</v>
      </c>
      <c r="G33" s="109">
        <v>0</v>
      </c>
    </row>
    <row r="34" spans="1:8" ht="20.25" customHeight="1" x14ac:dyDescent="0.2">
      <c r="A34" s="220" t="s">
        <v>92</v>
      </c>
      <c r="B34" s="89"/>
      <c r="C34" s="89"/>
      <c r="D34" s="109">
        <v>0</v>
      </c>
      <c r="E34" s="109">
        <v>0</v>
      </c>
      <c r="F34" s="110">
        <v>0</v>
      </c>
      <c r="G34" s="109">
        <v>0</v>
      </c>
      <c r="H34" s="28"/>
    </row>
    <row r="35" spans="1:8" ht="20.25" customHeight="1" x14ac:dyDescent="0.2">
      <c r="A35" s="220" t="s">
        <v>94</v>
      </c>
      <c r="B35" s="89"/>
      <c r="C35" s="89"/>
      <c r="D35" s="109">
        <v>0</v>
      </c>
      <c r="E35" s="109">
        <v>0</v>
      </c>
      <c r="F35" s="110">
        <v>0</v>
      </c>
      <c r="G35" s="109">
        <v>0</v>
      </c>
      <c r="H35" s="28"/>
    </row>
    <row r="36" spans="1:8" ht="20.25" customHeight="1" x14ac:dyDescent="0.2">
      <c r="A36" s="220" t="s">
        <v>72</v>
      </c>
      <c r="B36" s="89"/>
      <c r="C36" s="89"/>
      <c r="D36" s="109">
        <v>0</v>
      </c>
      <c r="E36" s="109">
        <v>0</v>
      </c>
      <c r="F36" s="110">
        <v>0</v>
      </c>
      <c r="G36" s="109">
        <v>0</v>
      </c>
      <c r="H36" s="28"/>
    </row>
    <row r="37" spans="1:8" ht="20.25" customHeight="1" x14ac:dyDescent="0.2">
      <c r="A37" s="220" t="s">
        <v>85</v>
      </c>
      <c r="B37" s="89"/>
      <c r="C37" s="89"/>
      <c r="D37" s="109">
        <v>0</v>
      </c>
      <c r="E37" s="109">
        <v>0</v>
      </c>
      <c r="F37" s="110">
        <v>0</v>
      </c>
      <c r="G37" s="109">
        <v>0</v>
      </c>
      <c r="H37" s="28"/>
    </row>
    <row r="38" spans="1:8" ht="20.25" customHeight="1" x14ac:dyDescent="0.2">
      <c r="A38" s="220" t="s">
        <v>86</v>
      </c>
      <c r="B38" s="89"/>
      <c r="C38" s="89"/>
      <c r="D38" s="109">
        <v>0</v>
      </c>
      <c r="E38" s="109">
        <v>0</v>
      </c>
      <c r="F38" s="110">
        <v>0</v>
      </c>
      <c r="G38" s="109">
        <v>0</v>
      </c>
      <c r="H38" s="28"/>
    </row>
    <row r="39" spans="1:8" ht="20.25" customHeight="1" x14ac:dyDescent="0.2">
      <c r="A39" s="220" t="s">
        <v>73</v>
      </c>
      <c r="B39" s="89"/>
      <c r="C39" s="89"/>
      <c r="D39" s="109">
        <v>0</v>
      </c>
      <c r="E39" s="109">
        <v>0</v>
      </c>
      <c r="F39" s="110">
        <v>0</v>
      </c>
      <c r="G39" s="109">
        <v>0</v>
      </c>
      <c r="H39" s="28"/>
    </row>
    <row r="40" spans="1:8" ht="20.25" customHeight="1" x14ac:dyDescent="0.2">
      <c r="A40" s="220" t="s">
        <v>74</v>
      </c>
      <c r="B40" s="89"/>
      <c r="C40" s="89"/>
      <c r="D40" s="109">
        <v>0</v>
      </c>
      <c r="E40" s="109">
        <v>0</v>
      </c>
      <c r="F40" s="110">
        <v>0</v>
      </c>
      <c r="G40" s="109">
        <v>0</v>
      </c>
      <c r="H40" s="28"/>
    </row>
    <row r="41" spans="1:8" ht="20.25" customHeight="1" x14ac:dyDescent="0.2">
      <c r="A41" s="220" t="s">
        <v>83</v>
      </c>
      <c r="B41" s="89"/>
      <c r="C41" s="89"/>
      <c r="D41" s="109">
        <v>0</v>
      </c>
      <c r="E41" s="109">
        <v>0</v>
      </c>
      <c r="F41" s="110">
        <v>0</v>
      </c>
      <c r="G41" s="109">
        <v>0</v>
      </c>
      <c r="H41" s="28"/>
    </row>
    <row r="42" spans="1:8" ht="20.25" customHeight="1" x14ac:dyDescent="0.2">
      <c r="A42" s="220" t="s">
        <v>75</v>
      </c>
      <c r="B42" s="89"/>
      <c r="C42" s="89"/>
      <c r="D42" s="109">
        <v>0</v>
      </c>
      <c r="E42" s="109">
        <v>0</v>
      </c>
      <c r="F42" s="110">
        <v>0</v>
      </c>
      <c r="G42" s="109">
        <v>0</v>
      </c>
      <c r="H42" s="28"/>
    </row>
    <row r="43" spans="1:8" ht="25.5" customHeight="1" x14ac:dyDescent="0.2">
      <c r="A43" s="220" t="s">
        <v>76</v>
      </c>
      <c r="B43" s="89"/>
      <c r="C43" s="89"/>
      <c r="D43" s="109">
        <v>0</v>
      </c>
      <c r="E43" s="109">
        <v>0</v>
      </c>
      <c r="F43" s="110">
        <v>0</v>
      </c>
      <c r="G43" s="109">
        <v>0</v>
      </c>
      <c r="H43" s="28"/>
    </row>
    <row r="44" spans="1:8" ht="25.5" customHeight="1" x14ac:dyDescent="0.2">
      <c r="A44" s="220" t="s">
        <v>77</v>
      </c>
      <c r="B44" s="89"/>
      <c r="C44" s="89"/>
      <c r="D44" s="109">
        <v>0</v>
      </c>
      <c r="E44" s="109">
        <v>0</v>
      </c>
      <c r="F44" s="110">
        <v>0</v>
      </c>
      <c r="G44" s="109">
        <v>0</v>
      </c>
      <c r="H44" s="28"/>
    </row>
    <row r="45" spans="1:8" ht="20.25" customHeight="1" x14ac:dyDescent="0.2">
      <c r="A45" s="220" t="s">
        <v>91</v>
      </c>
      <c r="B45" s="89"/>
      <c r="C45" s="89"/>
      <c r="D45" s="109">
        <v>0</v>
      </c>
      <c r="E45" s="109">
        <v>0</v>
      </c>
      <c r="F45" s="110">
        <v>0</v>
      </c>
      <c r="G45" s="109">
        <v>0</v>
      </c>
      <c r="H45" s="28"/>
    </row>
    <row r="46" spans="1:8" ht="21" customHeight="1" x14ac:dyDescent="0.2">
      <c r="A46" s="220" t="s">
        <v>78</v>
      </c>
      <c r="B46" s="89"/>
      <c r="C46" s="89"/>
      <c r="D46" s="109">
        <v>0</v>
      </c>
      <c r="E46" s="109">
        <v>0</v>
      </c>
      <c r="F46" s="110">
        <v>0</v>
      </c>
      <c r="G46" s="109">
        <v>0</v>
      </c>
      <c r="H46" s="28"/>
    </row>
    <row r="47" spans="1:8" ht="20.100000000000001" customHeight="1" x14ac:dyDescent="0.2">
      <c r="A47" s="220" t="s">
        <v>79</v>
      </c>
      <c r="B47" s="89"/>
      <c r="C47" s="89"/>
      <c r="D47" s="109">
        <v>0</v>
      </c>
      <c r="E47" s="109">
        <v>0</v>
      </c>
      <c r="F47" s="110">
        <v>0</v>
      </c>
      <c r="G47" s="109">
        <v>0</v>
      </c>
      <c r="H47" s="28"/>
    </row>
    <row r="48" spans="1:8" ht="20.25" customHeight="1" x14ac:dyDescent="0.2">
      <c r="A48" s="220" t="s">
        <v>80</v>
      </c>
      <c r="B48" s="89"/>
      <c r="C48" s="89"/>
      <c r="D48" s="109">
        <v>0</v>
      </c>
      <c r="E48" s="109">
        <v>0</v>
      </c>
      <c r="F48" s="110">
        <v>0</v>
      </c>
      <c r="G48" s="109">
        <v>0</v>
      </c>
      <c r="H48" s="28"/>
    </row>
    <row r="49" spans="1:8" ht="21" customHeight="1" x14ac:dyDescent="0.2">
      <c r="A49" s="220" t="s">
        <v>81</v>
      </c>
      <c r="B49" s="89"/>
      <c r="C49" s="89"/>
      <c r="D49" s="109">
        <v>0</v>
      </c>
      <c r="E49" s="109">
        <v>0</v>
      </c>
      <c r="F49" s="110">
        <v>0</v>
      </c>
      <c r="G49" s="109">
        <v>0</v>
      </c>
      <c r="H49" s="28"/>
    </row>
    <row r="50" spans="1:8" ht="21" customHeight="1" x14ac:dyDescent="0.2">
      <c r="A50" s="220" t="s">
        <v>58</v>
      </c>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109">
        <v>0</v>
      </c>
      <c r="E55" s="109">
        <v>0</v>
      </c>
      <c r="F55" s="110">
        <v>0</v>
      </c>
      <c r="G55" s="109">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113">
        <f>D57+D58+D59-D60</f>
        <v>0</v>
      </c>
      <c r="E61" s="114">
        <f>E57+E58+E59-E60</f>
        <v>0</v>
      </c>
      <c r="F61" s="37">
        <f>F57+F58+F59-F60</f>
        <v>0</v>
      </c>
      <c r="G61" s="38">
        <f>G57+G58+G59-G60</f>
        <v>0</v>
      </c>
      <c r="H61" s="28"/>
    </row>
    <row r="62" spans="1:8" ht="20.100000000000001" customHeight="1" x14ac:dyDescent="0.2">
      <c r="F62" s="1"/>
    </row>
  </sheetData>
  <mergeCells count="3">
    <mergeCell ref="A4:G4"/>
    <mergeCell ref="A5:G5"/>
    <mergeCell ref="A6:G6"/>
  </mergeCells>
  <pageMargins left="0.7" right="0.7" top="0.75" bottom="0.75" header="0.3" footer="0.3"/>
  <pageSetup scale="61"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AF601-9FAA-48E2-948C-8B9FD1CD798F}">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201</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+'DS1 WKS'!G45</f>
        <v>0</v>
      </c>
      <c r="H9" s="14"/>
      <c r="I9" s="14"/>
    </row>
    <row r="10" spans="1:16" x14ac:dyDescent="0.2">
      <c r="B10" s="9" t="s">
        <v>142</v>
      </c>
      <c r="G10" s="22">
        <f>+'DS1 WKS'!G49</f>
        <v>0</v>
      </c>
      <c r="H10" s="14"/>
      <c r="I10" s="14"/>
      <c r="N10" s="10" t="s">
        <v>109</v>
      </c>
      <c r="P10" s="46">
        <f>+'DS1 WKS'!E45</f>
        <v>0</v>
      </c>
    </row>
    <row r="11" spans="1:16" ht="15.75" thickBot="1" x14ac:dyDescent="0.25">
      <c r="B11" s="9" t="s">
        <v>9</v>
      </c>
      <c r="G11" s="22"/>
      <c r="H11" s="14"/>
      <c r="I11" s="21">
        <f>G9+G10</f>
        <v>0</v>
      </c>
      <c r="N11" s="10" t="s">
        <v>268</v>
      </c>
      <c r="P11" s="47">
        <f>+'DS1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+'DS1 WKS'!G45</f>
        <v>0</v>
      </c>
    </row>
    <row r="17" spans="1:16" x14ac:dyDescent="0.2">
      <c r="A17" s="9">
        <v>4</v>
      </c>
      <c r="B17" s="9" t="s">
        <v>115</v>
      </c>
      <c r="F17" s="9" t="str">
        <f>(+TOC!D2-1) &amp; " (Note 2)"</f>
        <v>2025 (Note 2)</v>
      </c>
      <c r="I17" s="21">
        <f>+'DS1 WKS'!E50</f>
        <v>0</v>
      </c>
      <c r="N17" s="10" t="s">
        <v>267</v>
      </c>
      <c r="P17" s="81">
        <f>+'DS1 WKS'!G49</f>
        <v>0</v>
      </c>
    </row>
    <row r="18" spans="1:16" x14ac:dyDescent="0.2">
      <c r="A18" s="9" t="s">
        <v>15</v>
      </c>
      <c r="B18" s="9" t="s">
        <v>143</v>
      </c>
      <c r="G18" s="20">
        <f>+'DS1 WKS'!G27</f>
        <v>0</v>
      </c>
      <c r="I18" s="1"/>
      <c r="N18" s="10" t="s">
        <v>98</v>
      </c>
      <c r="P18" s="80">
        <f>SUM(P16:P17)</f>
        <v>0</v>
      </c>
    </row>
    <row r="19" spans="1:16" x14ac:dyDescent="0.2">
      <c r="B19" s="9" t="s">
        <v>144</v>
      </c>
      <c r="G19" s="19">
        <f>+'DS1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phoneticPr fontId="29" type="noConversion"/>
  <conditionalFormatting sqref="I30">
    <cfRule type="cellIs" dxfId="121" priority="5" operator="greaterThan">
      <formula>10</formula>
    </cfRule>
  </conditionalFormatting>
  <conditionalFormatting sqref="K12 K27">
    <cfRule type="containsText" dxfId="120" priority="6" operator="containsText" text="Too High">
      <formula>NOT(ISERROR(SEARCH("Too High",K12)))</formula>
    </cfRule>
  </conditionalFormatting>
  <conditionalFormatting sqref="K12">
    <cfRule type="containsText" dxfId="119" priority="7" operator="containsText" text="Within Limitations">
      <formula>NOT(ISERROR(SEARCH("Within Limitations",K12)))</formula>
    </cfRule>
  </conditionalFormatting>
  <conditionalFormatting sqref="K27">
    <cfRule type="containsText" dxfId="118" priority="8" operator="containsText" text="Within Limitations">
      <formula>NOT(ISERROR(SEARCH("Within Limitations",K27)))</formula>
    </cfRule>
  </conditionalFormatting>
  <conditionalFormatting sqref="P14">
    <cfRule type="expression" dxfId="117" priority="1">
      <formula>"$P$14&gt;(.75*$P$12)"</formula>
    </cfRule>
  </conditionalFormatting>
  <conditionalFormatting sqref="P20">
    <cfRule type="expression" dxfId="116" priority="2">
      <formula>"$P$14&gt;(.75*$P$12)"</formula>
    </cfRule>
  </conditionalFormatting>
  <hyperlinks>
    <hyperlink ref="G69" r:id="rId1" xr:uid="{4148E2DF-72BE-4FEC-84C2-4097512F0622}"/>
  </hyperlinks>
  <pageMargins left="0.7" right="0.7" top="0.75" bottom="0.75" header="0.3" footer="0.3"/>
  <pageSetup scale="63" orientation="portrait"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6131-DD6A-4CDB-9DE3-8012218A27F4}">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1'!D2</f>
        <v>DS Example Fund 1</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1'!E3</f>
        <v>Fund XXXX</v>
      </c>
      <c r="B6" s="270"/>
      <c r="C6" s="270"/>
      <c r="D6" s="270"/>
      <c r="E6" s="270"/>
      <c r="F6" s="270"/>
      <c r="G6" s="270"/>
    </row>
    <row r="7" spans="1:8" ht="15" customHeight="1" x14ac:dyDescent="0.2">
      <c r="C7" s="9"/>
    </row>
    <row r="8" spans="1:8" ht="15" customHeight="1" x14ac:dyDescent="0.2">
      <c r="D8" s="196"/>
      <c r="E8" s="196"/>
      <c r="F8" s="196"/>
      <c r="G8" s="196"/>
    </row>
    <row r="9" spans="1:8" ht="15" customHeight="1" x14ac:dyDescent="0.2">
      <c r="D9" s="194" t="s">
        <v>28</v>
      </c>
      <c r="E9" s="194" t="s">
        <v>29</v>
      </c>
      <c r="F9" s="26" t="s">
        <v>29</v>
      </c>
      <c r="G9" s="195"/>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84">
        <v>0</v>
      </c>
      <c r="H44" s="28"/>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1">
        <f>G27-G45</f>
        <v>0</v>
      </c>
    </row>
    <row r="47" spans="1:8" ht="15.75" x14ac:dyDescent="0.25">
      <c r="A47" s="223" t="s">
        <v>61</v>
      </c>
      <c r="B47" s="89"/>
      <c r="C47" s="89"/>
      <c r="D47" s="87">
        <v>0</v>
      </c>
      <c r="E47" s="35">
        <f>+D50</f>
        <v>0</v>
      </c>
      <c r="F47" s="36">
        <f>+E50</f>
        <v>0</v>
      </c>
      <c r="G47" s="191">
        <f>+E50</f>
        <v>0</v>
      </c>
    </row>
    <row r="48" spans="1:8" ht="20.100000000000001" customHeight="1" x14ac:dyDescent="0.25">
      <c r="A48" s="223" t="s">
        <v>62</v>
      </c>
      <c r="B48" s="89"/>
      <c r="C48" s="89"/>
      <c r="D48" s="87">
        <v>0</v>
      </c>
      <c r="E48" s="87">
        <v>0</v>
      </c>
      <c r="F48" s="88">
        <v>0</v>
      </c>
      <c r="G48" s="192">
        <v>0</v>
      </c>
    </row>
    <row r="49" spans="1:7" ht="20.100000000000001" customHeight="1" x14ac:dyDescent="0.25">
      <c r="A49" s="223" t="s">
        <v>68</v>
      </c>
      <c r="B49" s="89"/>
      <c r="C49" s="89"/>
      <c r="D49" s="87">
        <v>0</v>
      </c>
      <c r="E49" s="87">
        <v>0</v>
      </c>
      <c r="F49" s="88">
        <v>0</v>
      </c>
      <c r="G49" s="192">
        <v>0</v>
      </c>
    </row>
    <row r="50" spans="1:7" ht="20.100000000000001" customHeight="1" x14ac:dyDescent="0.25">
      <c r="A50" s="223" t="s">
        <v>140</v>
      </c>
      <c r="B50" s="89"/>
      <c r="C50" s="89"/>
      <c r="D50" s="188">
        <f>D46+D47+D48-D49</f>
        <v>0</v>
      </c>
      <c r="E50" s="189">
        <f>E46+E47+E48-E49</f>
        <v>0</v>
      </c>
      <c r="F50" s="190">
        <f>F46+F47+F48-F49</f>
        <v>0</v>
      </c>
      <c r="G50" s="193">
        <f>G46+G47+G48-G49</f>
        <v>0</v>
      </c>
    </row>
    <row r="51" spans="1:7" ht="20.100000000000001" customHeight="1" x14ac:dyDescent="0.2"/>
  </sheetData>
  <mergeCells count="3">
    <mergeCell ref="A4:G4"/>
    <mergeCell ref="A5:G5"/>
    <mergeCell ref="A6:G6"/>
  </mergeCells>
  <pageMargins left="0.7" right="0.7" top="0.75" bottom="0.75" header="0.3" footer="0.3"/>
  <pageSetup scale="76" orientation="portrait" r:id="rId1"/>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C3CC-87F9-41A4-B683-CD0A9F1EF82C}">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214</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+'DS2 WKS'!G45</f>
        <v>0</v>
      </c>
      <c r="H9" s="14"/>
      <c r="I9" s="14"/>
    </row>
    <row r="10" spans="1:16" x14ac:dyDescent="0.2">
      <c r="B10" s="9" t="s">
        <v>142</v>
      </c>
      <c r="G10" s="22">
        <f>+'DS2 WKS'!G49</f>
        <v>0</v>
      </c>
      <c r="H10" s="14"/>
      <c r="I10" s="14"/>
      <c r="N10" s="10" t="s">
        <v>109</v>
      </c>
      <c r="P10" s="46">
        <f>+'DS2 WKS'!E45</f>
        <v>0</v>
      </c>
    </row>
    <row r="11" spans="1:16" ht="15.75" thickBot="1" x14ac:dyDescent="0.25">
      <c r="B11" s="9" t="s">
        <v>9</v>
      </c>
      <c r="G11" s="22"/>
      <c r="H11" s="14"/>
      <c r="I11" s="21">
        <f>G9+G10</f>
        <v>0</v>
      </c>
      <c r="N11" s="10" t="s">
        <v>268</v>
      </c>
      <c r="P11" s="47">
        <f>+'DS2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+'DS2 WKS'!G45</f>
        <v>0</v>
      </c>
    </row>
    <row r="17" spans="1:16" x14ac:dyDescent="0.2">
      <c r="A17" s="9">
        <v>4</v>
      </c>
      <c r="B17" s="9" t="s">
        <v>115</v>
      </c>
      <c r="F17" s="9" t="str">
        <f>(+TOC!D2-1) &amp; " (Note 2)"</f>
        <v>2025 (Note 2)</v>
      </c>
      <c r="I17" s="21">
        <f>+'DS2 WKS'!E50</f>
        <v>0</v>
      </c>
      <c r="N17" s="10" t="s">
        <v>267</v>
      </c>
      <c r="P17" s="81">
        <f>+'DS2 WKS'!G49</f>
        <v>0</v>
      </c>
    </row>
    <row r="18" spans="1:16" x14ac:dyDescent="0.2">
      <c r="A18" s="9" t="s">
        <v>15</v>
      </c>
      <c r="B18" s="9" t="s">
        <v>143</v>
      </c>
      <c r="G18" s="20">
        <f>+'DS2 WKS'!G27</f>
        <v>0</v>
      </c>
      <c r="I18" s="1"/>
      <c r="N18" s="10" t="s">
        <v>98</v>
      </c>
      <c r="P18" s="80">
        <f>SUM(P16:P17)</f>
        <v>0</v>
      </c>
    </row>
    <row r="19" spans="1:16" x14ac:dyDescent="0.2">
      <c r="B19" s="9" t="s">
        <v>144</v>
      </c>
      <c r="G19" s="19">
        <f>+'DS2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I30">
    <cfRule type="cellIs" dxfId="115" priority="3" operator="greaterThan">
      <formula>10</formula>
    </cfRule>
  </conditionalFormatting>
  <conditionalFormatting sqref="K12 K27">
    <cfRule type="containsText" dxfId="114" priority="4" operator="containsText" text="Too High">
      <formula>NOT(ISERROR(SEARCH("Too High",K12)))</formula>
    </cfRule>
  </conditionalFormatting>
  <conditionalFormatting sqref="K12">
    <cfRule type="containsText" dxfId="113" priority="5" operator="containsText" text="Within Limitations">
      <formula>NOT(ISERROR(SEARCH("Within Limitations",K12)))</formula>
    </cfRule>
  </conditionalFormatting>
  <conditionalFormatting sqref="K27">
    <cfRule type="containsText" dxfId="112" priority="6" operator="containsText" text="Within Limitations">
      <formula>NOT(ISERROR(SEARCH("Within Limitations",K27)))</formula>
    </cfRule>
  </conditionalFormatting>
  <conditionalFormatting sqref="P14">
    <cfRule type="expression" dxfId="111" priority="1">
      <formula>"$P$14&gt;(.75*$P$12)"</formula>
    </cfRule>
  </conditionalFormatting>
  <conditionalFormatting sqref="P20">
    <cfRule type="expression" dxfId="110" priority="2">
      <formula>"$P$14&gt;(.75*$P$12)"</formula>
    </cfRule>
  </conditionalFormatting>
  <hyperlinks>
    <hyperlink ref="G69" r:id="rId1" xr:uid="{B0F0BAA3-9EA3-4359-AD23-5D58340422F5}"/>
  </hyperlinks>
  <pageMargins left="0.7" right="0.7" top="0.75" bottom="0.75" header="0.3" footer="0.3"/>
  <pageSetup scale="63" orientation="portrait"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9477-F696-4761-B92E-ABD50B2D523A}">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2'!D2</f>
        <v>DS Example Fund 2</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2'!E3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84">
        <v>0</v>
      </c>
      <c r="H44" s="28"/>
    </row>
    <row r="45" spans="1:8" ht="20.100000000000001" customHeight="1" x14ac:dyDescent="0.25">
      <c r="A45" s="223" t="s">
        <v>139</v>
      </c>
      <c r="B45" s="89"/>
      <c r="C45" s="89"/>
      <c r="D45" s="35">
        <f>SUM(D32:D44)</f>
        <v>0</v>
      </c>
      <c r="E45" s="35">
        <f>SUM(E32:E44)</f>
        <v>0</v>
      </c>
      <c r="F45" s="35">
        <f>SUM(F32:F44)</f>
        <v>0</v>
      </c>
      <c r="G45" s="35">
        <f>SUM(G32:G44)</f>
        <v>0</v>
      </c>
      <c r="H45" s="28"/>
    </row>
    <row r="46" spans="1:8" ht="20.100000000000001" customHeight="1" x14ac:dyDescent="0.25">
      <c r="A46" s="223" t="s">
        <v>60</v>
      </c>
      <c r="B46" s="89"/>
      <c r="C46" s="89"/>
      <c r="D46" s="35">
        <f>D27-D45</f>
        <v>0</v>
      </c>
      <c r="E46" s="35">
        <f>E27-E45</f>
        <v>0</v>
      </c>
      <c r="F46" s="36">
        <f>G27-F45</f>
        <v>0</v>
      </c>
      <c r="G46" s="23">
        <f>G27-G45</f>
        <v>0</v>
      </c>
      <c r="H46" s="28"/>
    </row>
    <row r="47" spans="1:8" ht="15.75" x14ac:dyDescent="0.25">
      <c r="A47" s="223" t="s">
        <v>61</v>
      </c>
      <c r="B47" s="89"/>
      <c r="C47" s="89"/>
      <c r="D47" s="87">
        <v>0</v>
      </c>
      <c r="E47" s="35">
        <f>+D50</f>
        <v>0</v>
      </c>
      <c r="F47" s="36">
        <f>+E50</f>
        <v>0</v>
      </c>
      <c r="G47" s="23">
        <f>+E50</f>
        <v>0</v>
      </c>
      <c r="H47" s="28"/>
    </row>
    <row r="48" spans="1:8" ht="20.100000000000001" customHeight="1" x14ac:dyDescent="0.25">
      <c r="A48" s="223" t="s">
        <v>62</v>
      </c>
      <c r="B48" s="89"/>
      <c r="C48" s="89"/>
      <c r="D48" s="87">
        <v>0</v>
      </c>
      <c r="E48" s="87">
        <v>0</v>
      </c>
      <c r="F48" s="88">
        <v>0</v>
      </c>
      <c r="G48" s="84">
        <v>0</v>
      </c>
      <c r="H48" s="28"/>
    </row>
    <row r="49" spans="1:8" ht="20.100000000000001" customHeight="1" x14ac:dyDescent="0.25">
      <c r="A49" s="223" t="s">
        <v>68</v>
      </c>
      <c r="B49" s="89"/>
      <c r="C49" s="89"/>
      <c r="D49" s="87">
        <v>0</v>
      </c>
      <c r="E49" s="87">
        <v>0</v>
      </c>
      <c r="F49" s="88">
        <v>0</v>
      </c>
      <c r="G49" s="84">
        <v>0</v>
      </c>
      <c r="H49" s="28"/>
    </row>
    <row r="50" spans="1:8" ht="20.100000000000001" customHeight="1" x14ac:dyDescent="0.25">
      <c r="A50" s="223" t="s">
        <v>140</v>
      </c>
      <c r="B50" s="89"/>
      <c r="C50" s="89"/>
      <c r="D50" s="35">
        <f>D46+D47+D48-D49</f>
        <v>0</v>
      </c>
      <c r="E50" s="36">
        <f>E46+E47+E48-E49</f>
        <v>0</v>
      </c>
      <c r="F50" s="37">
        <f>F46+F47+F48-F49</f>
        <v>0</v>
      </c>
      <c r="G50" s="38">
        <f>G46+G47+G48-G49</f>
        <v>0</v>
      </c>
      <c r="H50" s="28"/>
    </row>
    <row r="51" spans="1:8" ht="20.100000000000001" customHeight="1" x14ac:dyDescent="0.2">
      <c r="D51" s="1"/>
      <c r="E51" s="1"/>
      <c r="F51" s="1"/>
    </row>
  </sheetData>
  <mergeCells count="3">
    <mergeCell ref="A4:G4"/>
    <mergeCell ref="A5:G5"/>
    <mergeCell ref="A6:G6"/>
  </mergeCells>
  <pageMargins left="0.7" right="0.7" top="0.75" bottom="0.75" header="0.3" footer="0.3"/>
  <pageSetup scale="74" orientation="portrait" r:id="rId1"/>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E8B78-5D40-4EF3-82C0-9E54A6424459}">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215</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+'DS3 WKS'!G45</f>
        <v>0</v>
      </c>
      <c r="H9" s="14"/>
      <c r="I9" s="14"/>
    </row>
    <row r="10" spans="1:16" x14ac:dyDescent="0.2">
      <c r="B10" s="9" t="s">
        <v>142</v>
      </c>
      <c r="G10" s="22">
        <f>+'DS3 WKS'!G49</f>
        <v>0</v>
      </c>
      <c r="H10" s="14"/>
      <c r="I10" s="14"/>
      <c r="N10" s="10" t="s">
        <v>109</v>
      </c>
      <c r="P10" s="46">
        <f>+'DS3 WKS'!E45</f>
        <v>0</v>
      </c>
    </row>
    <row r="11" spans="1:16" ht="15.75" thickBot="1" x14ac:dyDescent="0.25">
      <c r="B11" s="9" t="s">
        <v>9</v>
      </c>
      <c r="G11" s="22"/>
      <c r="H11" s="14"/>
      <c r="I11" s="21">
        <f>G9+G10</f>
        <v>0</v>
      </c>
      <c r="N11" s="10" t="s">
        <v>268</v>
      </c>
      <c r="P11" s="47">
        <f>+'DS3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+'DS3 WKS'!G45</f>
        <v>0</v>
      </c>
    </row>
    <row r="17" spans="1:16" x14ac:dyDescent="0.2">
      <c r="A17" s="9">
        <v>4</v>
      </c>
      <c r="B17" s="9" t="s">
        <v>115</v>
      </c>
      <c r="F17" s="9" t="str">
        <f>(+TOC!D2-1) &amp; " (Note 2)"</f>
        <v>2025 (Note 2)</v>
      </c>
      <c r="I17" s="21">
        <f>+'DS3 WKS'!E50</f>
        <v>0</v>
      </c>
      <c r="N17" s="10" t="s">
        <v>267</v>
      </c>
      <c r="P17" s="81">
        <f>+'DS3 WKS'!G49</f>
        <v>0</v>
      </c>
    </row>
    <row r="18" spans="1:16" x14ac:dyDescent="0.2">
      <c r="A18" s="9" t="s">
        <v>15</v>
      </c>
      <c r="B18" s="9" t="s">
        <v>143</v>
      </c>
      <c r="G18" s="20">
        <f>+'DS3 WKS'!G27</f>
        <v>0</v>
      </c>
      <c r="I18" s="1"/>
      <c r="N18" s="10" t="s">
        <v>98</v>
      </c>
      <c r="P18" s="80">
        <f>SUM(P16:P17)</f>
        <v>0</v>
      </c>
    </row>
    <row r="19" spans="1:16" x14ac:dyDescent="0.2">
      <c r="B19" s="9" t="s">
        <v>144</v>
      </c>
      <c r="G19" s="19">
        <f>+'DS3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109" priority="4" operator="containsText" text="Too High">
      <formula>NOT(ISERROR(SEARCH("Too High",K12)))</formula>
    </cfRule>
  </conditionalFormatting>
  <conditionalFormatting sqref="K12">
    <cfRule type="containsText" dxfId="108" priority="5" operator="containsText" text="Within Limitations">
      <formula>NOT(ISERROR(SEARCH("Within Limitations",K12)))</formula>
    </cfRule>
  </conditionalFormatting>
  <conditionalFormatting sqref="K27">
    <cfRule type="containsText" dxfId="107" priority="6" operator="containsText" text="Within Limitations">
      <formula>NOT(ISERROR(SEARCH("Within Limitations",K27)))</formula>
    </cfRule>
  </conditionalFormatting>
  <conditionalFormatting sqref="P14">
    <cfRule type="expression" dxfId="106" priority="1">
      <formula>"$P$14&gt;(.75*$P$12)"</formula>
    </cfRule>
  </conditionalFormatting>
  <conditionalFormatting sqref="P20">
    <cfRule type="expression" dxfId="105" priority="2">
      <formula>"$P$14&gt;(.75*$P$12)"</formula>
    </cfRule>
  </conditionalFormatting>
  <hyperlinks>
    <hyperlink ref="G69" r:id="rId1" xr:uid="{9FEAE0D4-76D3-46EA-8CB8-C48AB497F1AF}"/>
  </hyperlinks>
  <pageMargins left="0.7" right="0.7" top="0.75" bottom="0.75" header="0.3" footer="0.3"/>
  <pageSetup scale="63" orientation="portrait"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B0FA-3D8B-484A-B41E-BEF584CADAFB}">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3'!D2</f>
        <v>DS Example Fund 3</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3'!E3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84">
        <v>0</v>
      </c>
      <c r="H44" s="28"/>
    </row>
    <row r="45" spans="1:8" ht="20.100000000000001" customHeight="1" x14ac:dyDescent="0.25">
      <c r="A45" s="223" t="s">
        <v>139</v>
      </c>
      <c r="B45" s="89"/>
      <c r="C45" s="89"/>
      <c r="D45" s="35">
        <f>SUM(D32:D44)</f>
        <v>0</v>
      </c>
      <c r="E45" s="35">
        <f>SUM(E32:E44)</f>
        <v>0</v>
      </c>
      <c r="F45" s="35">
        <f>SUM(F32:F44)</f>
        <v>0</v>
      </c>
      <c r="G45" s="35">
        <f>SUM(G32:G44)</f>
        <v>0</v>
      </c>
      <c r="H45" s="28"/>
    </row>
    <row r="46" spans="1:8" ht="20.100000000000001" customHeight="1" x14ac:dyDescent="0.25">
      <c r="A46" s="223" t="s">
        <v>60</v>
      </c>
      <c r="B46" s="89"/>
      <c r="C46" s="89"/>
      <c r="D46" s="35">
        <f>D27-D45</f>
        <v>0</v>
      </c>
      <c r="E46" s="35">
        <f>E27-E45</f>
        <v>0</v>
      </c>
      <c r="F46" s="36">
        <f>G27-F45</f>
        <v>0</v>
      </c>
      <c r="G46" s="23">
        <f>G27-G45</f>
        <v>0</v>
      </c>
      <c r="H46" s="28"/>
    </row>
    <row r="47" spans="1:8" ht="15.75" x14ac:dyDescent="0.25">
      <c r="A47" s="223" t="s">
        <v>61</v>
      </c>
      <c r="B47" s="89"/>
      <c r="C47" s="89"/>
      <c r="D47" s="87">
        <v>0</v>
      </c>
      <c r="E47" s="35">
        <f>+D50</f>
        <v>0</v>
      </c>
      <c r="F47" s="36">
        <f>+E50</f>
        <v>0</v>
      </c>
      <c r="G47" s="23">
        <f>+E50</f>
        <v>0</v>
      </c>
      <c r="H47" s="28"/>
    </row>
    <row r="48" spans="1:8" ht="20.100000000000001" customHeight="1" x14ac:dyDescent="0.25">
      <c r="A48" s="223" t="s">
        <v>62</v>
      </c>
      <c r="B48" s="89"/>
      <c r="C48" s="89"/>
      <c r="D48" s="87">
        <v>0</v>
      </c>
      <c r="E48" s="87">
        <v>0</v>
      </c>
      <c r="F48" s="88">
        <v>0</v>
      </c>
      <c r="G48" s="84">
        <v>0</v>
      </c>
      <c r="H48" s="28"/>
    </row>
    <row r="49" spans="1:8" ht="20.100000000000001" customHeight="1" x14ac:dyDescent="0.25">
      <c r="A49" s="223" t="s">
        <v>68</v>
      </c>
      <c r="B49" s="89"/>
      <c r="C49" s="89"/>
      <c r="D49" s="87">
        <v>0</v>
      </c>
      <c r="E49" s="87">
        <v>0</v>
      </c>
      <c r="F49" s="88">
        <v>0</v>
      </c>
      <c r="G49" s="84">
        <v>0</v>
      </c>
      <c r="H49" s="28"/>
    </row>
    <row r="50" spans="1:8" ht="20.100000000000001" customHeight="1" x14ac:dyDescent="0.25">
      <c r="A50" s="223" t="s">
        <v>140</v>
      </c>
      <c r="B50" s="89"/>
      <c r="C50" s="89"/>
      <c r="D50" s="35">
        <f>D46+D47+D48-D49</f>
        <v>0</v>
      </c>
      <c r="E50" s="36">
        <f>E46+E47+E48-E49</f>
        <v>0</v>
      </c>
      <c r="F50" s="37">
        <f>F46+F47+F48-F49</f>
        <v>0</v>
      </c>
      <c r="G50" s="38">
        <f>G46+G47+G48-G49</f>
        <v>0</v>
      </c>
      <c r="H50" s="28"/>
    </row>
    <row r="51" spans="1:8" ht="20.100000000000001" customHeight="1" x14ac:dyDescent="0.2">
      <c r="D51" s="1"/>
      <c r="E51" s="1"/>
      <c r="F51" s="1"/>
    </row>
  </sheetData>
  <mergeCells count="3">
    <mergeCell ref="A4:G4"/>
    <mergeCell ref="A5:G5"/>
    <mergeCell ref="A6:G6"/>
  </mergeCells>
  <pageMargins left="0.7" right="0.7" top="0.75" bottom="0.75" header="0.3" footer="0.3"/>
  <pageSetup scale="74"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C5150-FC4C-4DD3-A339-0DE02E667B90}">
  <dimension ref="A1:F27"/>
  <sheetViews>
    <sheetView tabSelected="1" workbookViewId="0">
      <selection activeCell="L22" sqref="L22"/>
    </sheetView>
  </sheetViews>
  <sheetFormatPr defaultColWidth="8.88671875" defaultRowHeight="15" x14ac:dyDescent="0.2"/>
  <cols>
    <col min="1" max="2" width="8.88671875" style="10"/>
    <col min="3" max="3" width="11.5546875" style="10" customWidth="1"/>
    <col min="4" max="16384" width="8.88671875" style="10"/>
  </cols>
  <sheetData>
    <row r="1" spans="1:6" ht="23.25" x14ac:dyDescent="0.35">
      <c r="A1" s="257" t="str">
        <f>+Cover!A7</f>
        <v>KRAMER</v>
      </c>
      <c r="B1" s="257"/>
      <c r="C1" s="257"/>
      <c r="D1" s="257"/>
      <c r="E1" s="257"/>
      <c r="F1" s="257"/>
    </row>
    <row r="2" spans="1:6" ht="23.25" x14ac:dyDescent="0.35">
      <c r="A2" s="126"/>
      <c r="B2" s="126"/>
      <c r="C2" s="132" t="s">
        <v>118</v>
      </c>
      <c r="D2" s="179">
        <v>2026</v>
      </c>
      <c r="E2" s="126"/>
      <c r="F2" s="126"/>
    </row>
    <row r="3" spans="1:6" ht="18" x14ac:dyDescent="0.25">
      <c r="A3" s="256" t="s">
        <v>101</v>
      </c>
      <c r="B3" s="256"/>
      <c r="C3" s="256"/>
      <c r="D3" s="256"/>
      <c r="E3" s="256"/>
      <c r="F3" s="256"/>
    </row>
    <row r="4" spans="1:6" x14ac:dyDescent="0.2">
      <c r="A4" s="89"/>
      <c r="B4" s="89"/>
      <c r="C4" s="89"/>
      <c r="D4" s="89"/>
      <c r="E4" s="89"/>
      <c r="F4" s="89"/>
    </row>
    <row r="5" spans="1:6" ht="15.75" x14ac:dyDescent="0.25">
      <c r="A5" s="133"/>
      <c r="B5" s="133"/>
      <c r="C5" s="133"/>
      <c r="D5" s="133"/>
      <c r="E5" s="133"/>
      <c r="F5" s="180" t="s">
        <v>100</v>
      </c>
    </row>
    <row r="6" spans="1:6" x14ac:dyDescent="0.2">
      <c r="A6" s="89"/>
      <c r="B6" s="89"/>
      <c r="C6" s="89"/>
      <c r="D6" s="89"/>
      <c r="E6" s="89"/>
      <c r="F6" s="89"/>
    </row>
    <row r="7" spans="1:6" x14ac:dyDescent="0.2">
      <c r="A7" s="89" t="s">
        <v>104</v>
      </c>
      <c r="B7" s="89"/>
      <c r="C7" s="89"/>
      <c r="D7" s="89"/>
      <c r="E7" s="89"/>
      <c r="F7" s="129">
        <v>1</v>
      </c>
    </row>
    <row r="8" spans="1:6" x14ac:dyDescent="0.2">
      <c r="A8" s="89"/>
      <c r="B8" s="89"/>
      <c r="C8" s="89"/>
      <c r="D8" s="89"/>
      <c r="E8" s="89"/>
      <c r="F8" s="128"/>
    </row>
    <row r="9" spans="1:6" hidden="1" x14ac:dyDescent="0.2">
      <c r="A9" s="89" t="s">
        <v>108</v>
      </c>
      <c r="B9" s="89"/>
      <c r="C9" s="89"/>
      <c r="D9" s="89"/>
      <c r="E9" s="89"/>
      <c r="F9" s="129" t="s">
        <v>262</v>
      </c>
    </row>
    <row r="10" spans="1:6" hidden="1" x14ac:dyDescent="0.2">
      <c r="A10" s="89"/>
      <c r="B10" s="89"/>
      <c r="C10" s="89"/>
      <c r="D10" s="89"/>
      <c r="E10" s="89"/>
      <c r="F10" s="89"/>
    </row>
    <row r="11" spans="1:6" x14ac:dyDescent="0.2">
      <c r="A11" s="89" t="s">
        <v>0</v>
      </c>
      <c r="B11" s="89"/>
      <c r="C11" s="89"/>
      <c r="D11" s="89"/>
      <c r="E11" s="89"/>
      <c r="F11" s="244" t="s">
        <v>391</v>
      </c>
    </row>
    <row r="12" spans="1:6" x14ac:dyDescent="0.2">
      <c r="A12" s="89"/>
      <c r="B12" s="89"/>
      <c r="C12" s="89"/>
      <c r="D12" s="89"/>
      <c r="E12" s="89"/>
      <c r="F12" s="89"/>
    </row>
    <row r="13" spans="1:6" x14ac:dyDescent="0.2">
      <c r="A13" s="89" t="s">
        <v>1</v>
      </c>
      <c r="B13" s="89"/>
      <c r="C13" s="89"/>
      <c r="D13" s="89"/>
      <c r="E13" s="89"/>
      <c r="F13" s="244" t="s">
        <v>396</v>
      </c>
    </row>
    <row r="14" spans="1:6" x14ac:dyDescent="0.2">
      <c r="A14" s="89"/>
      <c r="B14" s="89"/>
      <c r="C14" s="89"/>
      <c r="D14" s="89"/>
      <c r="E14" s="89"/>
      <c r="F14" s="89"/>
    </row>
    <row r="15" spans="1:6" x14ac:dyDescent="0.2">
      <c r="A15" s="89" t="s">
        <v>395</v>
      </c>
      <c r="B15" s="89"/>
      <c r="C15" s="89"/>
      <c r="D15" s="89"/>
      <c r="E15" s="89"/>
      <c r="F15" s="244" t="s">
        <v>416</v>
      </c>
    </row>
    <row r="16" spans="1:6" x14ac:dyDescent="0.2">
      <c r="A16" s="89"/>
      <c r="B16" s="89"/>
      <c r="C16" s="89"/>
      <c r="D16" s="89"/>
      <c r="E16" s="89"/>
      <c r="F16" s="89"/>
    </row>
    <row r="17" spans="1:6" x14ac:dyDescent="0.2">
      <c r="A17" s="89" t="s">
        <v>196</v>
      </c>
      <c r="B17" s="89"/>
      <c r="C17" s="89"/>
      <c r="D17" s="89"/>
      <c r="E17" s="89"/>
      <c r="F17" s="129" t="s">
        <v>399</v>
      </c>
    </row>
    <row r="18" spans="1:6" x14ac:dyDescent="0.2">
      <c r="A18" s="89"/>
      <c r="B18" s="89"/>
      <c r="C18" s="89"/>
      <c r="D18" s="89"/>
      <c r="E18" s="89"/>
      <c r="F18" s="89"/>
    </row>
    <row r="19" spans="1:6" x14ac:dyDescent="0.2">
      <c r="A19" s="89"/>
      <c r="B19" s="89"/>
      <c r="C19" s="89"/>
      <c r="D19" s="89"/>
      <c r="E19" s="89"/>
      <c r="F19" s="128"/>
    </row>
    <row r="21" spans="1:6" x14ac:dyDescent="0.2">
      <c r="F21" s="7"/>
    </row>
    <row r="23" spans="1:6" x14ac:dyDescent="0.2">
      <c r="F23" s="7"/>
    </row>
    <row r="25" spans="1:6" x14ac:dyDescent="0.2">
      <c r="F25" s="7"/>
    </row>
    <row r="27" spans="1:6" x14ac:dyDescent="0.2">
      <c r="F27" s="7"/>
    </row>
  </sheetData>
  <mergeCells count="2">
    <mergeCell ref="A3:F3"/>
    <mergeCell ref="A1:F1"/>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73D2B-93E6-48E6-8979-D435A3A63C11}">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216</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+'DS4 WKS'!G45</f>
        <v>0</v>
      </c>
      <c r="H9" s="14"/>
      <c r="I9" s="14"/>
    </row>
    <row r="10" spans="1:16" x14ac:dyDescent="0.2">
      <c r="B10" s="9" t="s">
        <v>142</v>
      </c>
      <c r="G10" s="22">
        <f>+'DS4 WKS'!G49</f>
        <v>0</v>
      </c>
      <c r="H10" s="14"/>
      <c r="I10" s="14"/>
      <c r="N10" s="10" t="s">
        <v>109</v>
      </c>
      <c r="P10" s="46">
        <f>+'DS4 WKS'!E45</f>
        <v>0</v>
      </c>
    </row>
    <row r="11" spans="1:16" ht="15.75" thickBot="1" x14ac:dyDescent="0.25">
      <c r="B11" s="9" t="s">
        <v>9</v>
      </c>
      <c r="G11" s="22"/>
      <c r="H11" s="14"/>
      <c r="I11" s="21">
        <f>G9+G10</f>
        <v>0</v>
      </c>
      <c r="N11" s="10" t="s">
        <v>268</v>
      </c>
      <c r="P11" s="47">
        <f>+'DS4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+'DS4 WKS'!G45</f>
        <v>0</v>
      </c>
    </row>
    <row r="17" spans="1:16" x14ac:dyDescent="0.2">
      <c r="A17" s="9">
        <v>4</v>
      </c>
      <c r="B17" s="9" t="s">
        <v>115</v>
      </c>
      <c r="F17" s="9" t="str">
        <f>(+TOC!D2-1) &amp; " (Note 2)"</f>
        <v>2025 (Note 2)</v>
      </c>
      <c r="I17" s="21">
        <f>+'DS4 WKS'!E50</f>
        <v>0</v>
      </c>
      <c r="N17" s="10" t="s">
        <v>267</v>
      </c>
      <c r="P17" s="81">
        <f>+'DS4 WKS'!G49</f>
        <v>0</v>
      </c>
    </row>
    <row r="18" spans="1:16" x14ac:dyDescent="0.2">
      <c r="A18" s="9" t="s">
        <v>15</v>
      </c>
      <c r="B18" s="9" t="s">
        <v>143</v>
      </c>
      <c r="G18" s="20">
        <f>+'DS4 WKS'!G27</f>
        <v>0</v>
      </c>
      <c r="I18" s="1"/>
      <c r="N18" s="10" t="s">
        <v>98</v>
      </c>
      <c r="P18" s="80">
        <f>SUM(P16:P17)</f>
        <v>0</v>
      </c>
    </row>
    <row r="19" spans="1:16" x14ac:dyDescent="0.2">
      <c r="B19" s="9" t="s">
        <v>144</v>
      </c>
      <c r="G19" s="19">
        <f>+'DS4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104" priority="4" operator="containsText" text="Too High">
      <formula>NOT(ISERROR(SEARCH("Too High",K12)))</formula>
    </cfRule>
  </conditionalFormatting>
  <conditionalFormatting sqref="K12">
    <cfRule type="containsText" dxfId="103" priority="5" operator="containsText" text="Within Limitations">
      <formula>NOT(ISERROR(SEARCH("Within Limitations",K12)))</formula>
    </cfRule>
  </conditionalFormatting>
  <conditionalFormatting sqref="K27">
    <cfRule type="containsText" dxfId="102" priority="6" operator="containsText" text="Within Limitations">
      <formula>NOT(ISERROR(SEARCH("Within Limitations",K27)))</formula>
    </cfRule>
  </conditionalFormatting>
  <conditionalFormatting sqref="P14">
    <cfRule type="expression" dxfId="101" priority="1">
      <formula>"$P$14&gt;(.75*$P$12)"</formula>
    </cfRule>
  </conditionalFormatting>
  <conditionalFormatting sqref="P20">
    <cfRule type="expression" dxfId="100" priority="2">
      <formula>"$P$14&gt;(.75*$P$12)"</formula>
    </cfRule>
  </conditionalFormatting>
  <hyperlinks>
    <hyperlink ref="G69" r:id="rId1" xr:uid="{7CC982A1-224C-42E3-BB32-7A3EAE10B7DE}"/>
  </hyperlinks>
  <pageMargins left="0.7" right="0.7" top="0.75" bottom="0.75" header="0.3" footer="0.3"/>
  <pageSetup scale="63" orientation="portrait"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AC1F4-04E6-4BD9-B990-12111AAF3779}">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4'!D2</f>
        <v>DS Example Fund 4</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4'!E3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row>
    <row r="44" spans="1:8" ht="20.25" customHeight="1" x14ac:dyDescent="0.2">
      <c r="A44" s="220"/>
      <c r="B44" s="89"/>
      <c r="C44" s="89"/>
      <c r="D44" s="87">
        <v>0</v>
      </c>
      <c r="E44" s="87">
        <v>0</v>
      </c>
      <c r="F44" s="88">
        <v>0</v>
      </c>
      <c r="G44" s="197">
        <v>0</v>
      </c>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8">
        <f>G27-G45</f>
        <v>0</v>
      </c>
    </row>
    <row r="47" spans="1:8" ht="15.75" x14ac:dyDescent="0.25">
      <c r="A47" s="223" t="s">
        <v>61</v>
      </c>
      <c r="B47" s="89"/>
      <c r="C47" s="89"/>
      <c r="D47" s="87">
        <v>0</v>
      </c>
      <c r="E47" s="35">
        <f>+D50</f>
        <v>0</v>
      </c>
      <c r="F47" s="36">
        <f>+E50</f>
        <v>0</v>
      </c>
      <c r="G47" s="198">
        <f>+E50</f>
        <v>0</v>
      </c>
    </row>
    <row r="48" spans="1:8" ht="20.100000000000001" customHeight="1" x14ac:dyDescent="0.25">
      <c r="A48" s="223" t="s">
        <v>62</v>
      </c>
      <c r="B48" s="89"/>
      <c r="C48" s="89"/>
      <c r="D48" s="87">
        <v>0</v>
      </c>
      <c r="E48" s="87">
        <v>0</v>
      </c>
      <c r="F48" s="88">
        <v>0</v>
      </c>
      <c r="G48" s="197">
        <v>0</v>
      </c>
    </row>
    <row r="49" spans="1:7" ht="20.100000000000001" customHeight="1" x14ac:dyDescent="0.25">
      <c r="A49" s="223" t="s">
        <v>68</v>
      </c>
      <c r="B49" s="89"/>
      <c r="C49" s="89"/>
      <c r="D49" s="87">
        <v>0</v>
      </c>
      <c r="E49" s="87">
        <v>0</v>
      </c>
      <c r="F49" s="88">
        <v>0</v>
      </c>
      <c r="G49" s="197">
        <v>0</v>
      </c>
    </row>
    <row r="50" spans="1:7" ht="20.100000000000001" customHeight="1" x14ac:dyDescent="0.25">
      <c r="A50" s="223" t="s">
        <v>140</v>
      </c>
      <c r="B50" s="89"/>
      <c r="C50" s="89"/>
      <c r="D50" s="188">
        <f>D46+D47+D48-D49</f>
        <v>0</v>
      </c>
      <c r="E50" s="189">
        <f>E46+E47+E48-E49</f>
        <v>0</v>
      </c>
      <c r="F50" s="190">
        <f>F46+F47+F48-F49</f>
        <v>0</v>
      </c>
      <c r="G50" s="199">
        <f>G46+G47+G48-G49</f>
        <v>0</v>
      </c>
    </row>
    <row r="51" spans="1:7" ht="20.100000000000001" customHeight="1" x14ac:dyDescent="0.2"/>
  </sheetData>
  <mergeCells count="3">
    <mergeCell ref="A4:G4"/>
    <mergeCell ref="A5:G5"/>
    <mergeCell ref="A6:G6"/>
  </mergeCells>
  <pageMargins left="0.7" right="0.7" top="0.75" bottom="0.75" header="0.3" footer="0.3"/>
  <pageSetup scale="76" orientation="portrait" r:id="rId1"/>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6267-ABDA-49CE-8E16-E5538C915D17}">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217</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+'DS5 WKS'!G45</f>
        <v>0</v>
      </c>
      <c r="H9" s="14"/>
      <c r="I9" s="14"/>
    </row>
    <row r="10" spans="1:16" x14ac:dyDescent="0.2">
      <c r="B10" s="9" t="s">
        <v>142</v>
      </c>
      <c r="G10" s="22">
        <f>+'DS5 WKS'!G49</f>
        <v>0</v>
      </c>
      <c r="H10" s="14"/>
      <c r="I10" s="14"/>
      <c r="N10" s="10" t="s">
        <v>109</v>
      </c>
      <c r="P10" s="46">
        <f>+'DS5 WKS'!E45</f>
        <v>0</v>
      </c>
    </row>
    <row r="11" spans="1:16" ht="15.75" thickBot="1" x14ac:dyDescent="0.25">
      <c r="B11" s="9" t="s">
        <v>9</v>
      </c>
      <c r="G11" s="22"/>
      <c r="H11" s="14"/>
      <c r="I11" s="21">
        <f>G9+G10</f>
        <v>0</v>
      </c>
      <c r="N11" s="10" t="s">
        <v>268</v>
      </c>
      <c r="P11" s="47">
        <f>+'DS5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+'DS5 WKS'!G45</f>
        <v>0</v>
      </c>
    </row>
    <row r="17" spans="1:16" x14ac:dyDescent="0.2">
      <c r="A17" s="9">
        <v>4</v>
      </c>
      <c r="B17" s="9" t="s">
        <v>115</v>
      </c>
      <c r="F17" s="9" t="str">
        <f>(+TOC!D2-1) &amp; " (Note 2)"</f>
        <v>2025 (Note 2)</v>
      </c>
      <c r="I17" s="21">
        <f>+'DS5 WKS'!E50</f>
        <v>0</v>
      </c>
      <c r="N17" s="10" t="s">
        <v>267</v>
      </c>
      <c r="P17" s="81">
        <f>+'DS5 WKS'!G49</f>
        <v>0</v>
      </c>
    </row>
    <row r="18" spans="1:16" x14ac:dyDescent="0.2">
      <c r="A18" s="9" t="s">
        <v>15</v>
      </c>
      <c r="B18" s="9" t="s">
        <v>143</v>
      </c>
      <c r="G18" s="20">
        <f>+'DS5 WKS'!G27</f>
        <v>0</v>
      </c>
      <c r="I18" s="1"/>
      <c r="N18" s="10" t="s">
        <v>98</v>
      </c>
      <c r="P18" s="80">
        <f>SUM(P16:P17)</f>
        <v>0</v>
      </c>
    </row>
    <row r="19" spans="1:16" x14ac:dyDescent="0.2">
      <c r="B19" s="9" t="s">
        <v>144</v>
      </c>
      <c r="G19" s="19">
        <f>+'DS5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99" priority="4" operator="containsText" text="Too High">
      <formula>NOT(ISERROR(SEARCH("Too High",K12)))</formula>
    </cfRule>
  </conditionalFormatting>
  <conditionalFormatting sqref="K12">
    <cfRule type="containsText" dxfId="98" priority="5" operator="containsText" text="Within Limitations">
      <formula>NOT(ISERROR(SEARCH("Within Limitations",K12)))</formula>
    </cfRule>
  </conditionalFormatting>
  <conditionalFormatting sqref="K27">
    <cfRule type="containsText" dxfId="97" priority="6" operator="containsText" text="Within Limitations">
      <formula>NOT(ISERROR(SEARCH("Within Limitations",K27)))</formula>
    </cfRule>
  </conditionalFormatting>
  <conditionalFormatting sqref="P14">
    <cfRule type="expression" dxfId="96" priority="1">
      <formula>"$P$14&gt;(.75*$P$12)"</formula>
    </cfRule>
  </conditionalFormatting>
  <conditionalFormatting sqref="P20">
    <cfRule type="expression" dxfId="95" priority="2">
      <formula>"$P$14&gt;(.75*$P$12)"</formula>
    </cfRule>
  </conditionalFormatting>
  <hyperlinks>
    <hyperlink ref="G69" r:id="rId1" xr:uid="{CE2A6123-B9E8-4069-902B-28A8BA398806}"/>
  </hyperlinks>
  <pageMargins left="0.7" right="0.7" top="0.75" bottom="0.75" header="0.3" footer="0.3"/>
  <pageSetup scale="63" orientation="portrait" r:id="rId2"/>
  <legacyDrawing r:id="rId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FB788-FF84-43EC-BAA1-E128C0751FE5}">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5'!D2</f>
        <v>DS Example Fund 5</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5'!E3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row>
    <row r="43" spans="1:8" ht="21" customHeight="1" x14ac:dyDescent="0.2">
      <c r="A43" s="220"/>
      <c r="B43" s="89"/>
      <c r="C43" s="89"/>
      <c r="D43" s="109">
        <v>0</v>
      </c>
      <c r="E43" s="109">
        <v>0</v>
      </c>
      <c r="F43" s="110">
        <v>0</v>
      </c>
      <c r="G43" s="109">
        <v>0</v>
      </c>
    </row>
    <row r="44" spans="1:8" ht="20.25" customHeight="1" x14ac:dyDescent="0.2">
      <c r="A44" s="220"/>
      <c r="B44" s="89"/>
      <c r="C44" s="89"/>
      <c r="D44" s="87">
        <v>0</v>
      </c>
      <c r="E44" s="87">
        <v>0</v>
      </c>
      <c r="F44" s="88">
        <v>0</v>
      </c>
      <c r="G44" s="197">
        <v>0</v>
      </c>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8">
        <f>G27-G45</f>
        <v>0</v>
      </c>
    </row>
    <row r="47" spans="1:8" ht="15.75" x14ac:dyDescent="0.25">
      <c r="A47" s="223" t="s">
        <v>61</v>
      </c>
      <c r="B47" s="89"/>
      <c r="C47" s="89"/>
      <c r="D47" s="87">
        <v>0</v>
      </c>
      <c r="E47" s="35">
        <f>+D50</f>
        <v>0</v>
      </c>
      <c r="F47" s="36">
        <f>+E50</f>
        <v>0</v>
      </c>
      <c r="G47" s="198">
        <f>+E50</f>
        <v>0</v>
      </c>
    </row>
    <row r="48" spans="1:8" ht="20.100000000000001" customHeight="1" x14ac:dyDescent="0.25">
      <c r="A48" s="223" t="s">
        <v>62</v>
      </c>
      <c r="B48" s="89"/>
      <c r="C48" s="89"/>
      <c r="D48" s="87">
        <v>0</v>
      </c>
      <c r="E48" s="87">
        <v>0</v>
      </c>
      <c r="F48" s="88">
        <v>0</v>
      </c>
      <c r="G48" s="197">
        <v>0</v>
      </c>
    </row>
    <row r="49" spans="1:7" ht="20.100000000000001" customHeight="1" x14ac:dyDescent="0.25">
      <c r="A49" s="223" t="s">
        <v>68</v>
      </c>
      <c r="B49" s="89"/>
      <c r="C49" s="89"/>
      <c r="D49" s="87">
        <v>0</v>
      </c>
      <c r="E49" s="87">
        <v>0</v>
      </c>
      <c r="F49" s="88">
        <v>0</v>
      </c>
      <c r="G49" s="197">
        <v>0</v>
      </c>
    </row>
    <row r="50" spans="1:7" ht="20.100000000000001" customHeight="1" x14ac:dyDescent="0.25">
      <c r="A50" s="223" t="s">
        <v>140</v>
      </c>
      <c r="B50" s="89"/>
      <c r="C50" s="89"/>
      <c r="D50" s="188">
        <f>D46+D47+D48-D49</f>
        <v>0</v>
      </c>
      <c r="E50" s="189">
        <f>E46+E47+E48-E49</f>
        <v>0</v>
      </c>
      <c r="F50" s="190">
        <f>F46+F47+F48-F49</f>
        <v>0</v>
      </c>
      <c r="G50" s="199">
        <f>G46+G47+G48-G49</f>
        <v>0</v>
      </c>
    </row>
    <row r="51" spans="1:7" ht="20.100000000000001" customHeight="1" x14ac:dyDescent="0.2"/>
  </sheetData>
  <mergeCells count="3">
    <mergeCell ref="A4:G4"/>
    <mergeCell ref="A5:G5"/>
    <mergeCell ref="A6:G6"/>
  </mergeCells>
  <pageMargins left="0.7" right="0.7" top="0.75" bottom="0.75" header="0.3" footer="0.3"/>
  <pageSetup scale="76" orientation="portrait" r:id="rId1"/>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71F3F-01EC-492E-8046-B0BDE0F76784}">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218</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+'DS6 WKS'!G45</f>
        <v>0</v>
      </c>
      <c r="H9" s="14"/>
      <c r="I9" s="14"/>
    </row>
    <row r="10" spans="1:16" x14ac:dyDescent="0.2">
      <c r="B10" s="9" t="s">
        <v>142</v>
      </c>
      <c r="G10" s="22">
        <f>+'DS6 WKS'!G49</f>
        <v>0</v>
      </c>
      <c r="H10" s="14"/>
      <c r="I10" s="14"/>
      <c r="N10" s="10" t="s">
        <v>109</v>
      </c>
      <c r="P10" s="46">
        <f>+'DS6 WKS'!E45</f>
        <v>0</v>
      </c>
    </row>
    <row r="11" spans="1:16" ht="15.75" thickBot="1" x14ac:dyDescent="0.25">
      <c r="B11" s="9" t="s">
        <v>9</v>
      </c>
      <c r="G11" s="22"/>
      <c r="H11" s="14"/>
      <c r="I11" s="21">
        <f>G9+G10</f>
        <v>0</v>
      </c>
      <c r="N11" s="10" t="s">
        <v>268</v>
      </c>
      <c r="P11" s="47">
        <f>+'DS6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+'DS6 WKS'!G45</f>
        <v>0</v>
      </c>
    </row>
    <row r="17" spans="1:16" x14ac:dyDescent="0.2">
      <c r="A17" s="9">
        <v>4</v>
      </c>
      <c r="B17" s="9" t="s">
        <v>115</v>
      </c>
      <c r="F17" s="9" t="str">
        <f>(+TOC!D2-1) &amp; " (Note 2)"</f>
        <v>2025 (Note 2)</v>
      </c>
      <c r="I17" s="21">
        <f>+'DS6 WKS'!E50</f>
        <v>0</v>
      </c>
      <c r="N17" s="10" t="s">
        <v>267</v>
      </c>
      <c r="P17" s="81">
        <f>+'DS6 WKS'!G49</f>
        <v>0</v>
      </c>
    </row>
    <row r="18" spans="1:16" x14ac:dyDescent="0.2">
      <c r="A18" s="9" t="s">
        <v>15</v>
      </c>
      <c r="B18" s="9" t="s">
        <v>143</v>
      </c>
      <c r="G18" s="20">
        <f>+'DS6 WKS'!G27</f>
        <v>0</v>
      </c>
      <c r="I18" s="1"/>
      <c r="N18" s="10" t="s">
        <v>98</v>
      </c>
      <c r="P18" s="80">
        <f>SUM(P16:P17)</f>
        <v>0</v>
      </c>
    </row>
    <row r="19" spans="1:16" x14ac:dyDescent="0.2">
      <c r="B19" s="9" t="s">
        <v>144</v>
      </c>
      <c r="G19" s="19">
        <f>+'DS6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94" priority="4" operator="containsText" text="Too High">
      <formula>NOT(ISERROR(SEARCH("Too High",K12)))</formula>
    </cfRule>
  </conditionalFormatting>
  <conditionalFormatting sqref="K12">
    <cfRule type="containsText" dxfId="93" priority="5" operator="containsText" text="Within Limitations">
      <formula>NOT(ISERROR(SEARCH("Within Limitations",K12)))</formula>
    </cfRule>
  </conditionalFormatting>
  <conditionalFormatting sqref="K27">
    <cfRule type="containsText" dxfId="92" priority="6" operator="containsText" text="Within Limitations">
      <formula>NOT(ISERROR(SEARCH("Within Limitations",K27)))</formula>
    </cfRule>
  </conditionalFormatting>
  <conditionalFormatting sqref="P14">
    <cfRule type="expression" dxfId="91" priority="1">
      <formula>"$P$14&gt;(.75*$P$12)"</formula>
    </cfRule>
  </conditionalFormatting>
  <conditionalFormatting sqref="P20">
    <cfRule type="expression" dxfId="90" priority="2">
      <formula>"$P$14&gt;(.75*$P$12)"</formula>
    </cfRule>
  </conditionalFormatting>
  <hyperlinks>
    <hyperlink ref="G69" r:id="rId1" xr:uid="{6F47051D-FD58-48E2-97E5-0684D43C605E}"/>
  </hyperlinks>
  <pageMargins left="0.7" right="0.7" top="0.75" bottom="0.75" header="0.3" footer="0.3"/>
  <pageSetup scale="63" orientation="portrait"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28351-469B-4657-BC93-34CC9C6D88C7}">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6'!D2</f>
        <v>DS Example Fund 6</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6'!E3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200">
        <v>0</v>
      </c>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1">
        <f>G27-G45</f>
        <v>0</v>
      </c>
    </row>
    <row r="47" spans="1:8" ht="15.75" x14ac:dyDescent="0.25">
      <c r="A47" s="223" t="s">
        <v>61</v>
      </c>
      <c r="B47" s="89"/>
      <c r="C47" s="89"/>
      <c r="D47" s="87">
        <v>0</v>
      </c>
      <c r="E47" s="35">
        <f>+D50</f>
        <v>0</v>
      </c>
      <c r="F47" s="36">
        <f>+E50</f>
        <v>0</v>
      </c>
      <c r="G47" s="191">
        <f>+E50</f>
        <v>0</v>
      </c>
    </row>
    <row r="48" spans="1:8" ht="20.100000000000001" customHeight="1" x14ac:dyDescent="0.25">
      <c r="A48" s="223" t="s">
        <v>62</v>
      </c>
      <c r="B48" s="89"/>
      <c r="C48" s="89"/>
      <c r="D48" s="87">
        <v>0</v>
      </c>
      <c r="E48" s="87">
        <v>0</v>
      </c>
      <c r="F48" s="88">
        <v>0</v>
      </c>
      <c r="G48" s="192">
        <v>0</v>
      </c>
    </row>
    <row r="49" spans="1:7" ht="20.100000000000001" customHeight="1" x14ac:dyDescent="0.25">
      <c r="A49" s="223" t="s">
        <v>68</v>
      </c>
      <c r="B49" s="89"/>
      <c r="C49" s="89"/>
      <c r="D49" s="87">
        <v>0</v>
      </c>
      <c r="E49" s="87">
        <v>0</v>
      </c>
      <c r="F49" s="88">
        <v>0</v>
      </c>
      <c r="G49" s="192">
        <v>0</v>
      </c>
    </row>
    <row r="50" spans="1:7" ht="20.100000000000001" customHeight="1" x14ac:dyDescent="0.25">
      <c r="A50" s="223" t="s">
        <v>140</v>
      </c>
      <c r="B50" s="89"/>
      <c r="C50" s="89"/>
      <c r="D50" s="188">
        <f>D46+D47+D48-D49</f>
        <v>0</v>
      </c>
      <c r="E50" s="189">
        <f>E46+E47+E48-E49</f>
        <v>0</v>
      </c>
      <c r="F50" s="190">
        <f>F46+F47+F48-F49</f>
        <v>0</v>
      </c>
      <c r="G50" s="193">
        <f>G46+G47+G48-G49</f>
        <v>0</v>
      </c>
    </row>
    <row r="51" spans="1:7" ht="20.100000000000001" customHeight="1" x14ac:dyDescent="0.2"/>
  </sheetData>
  <mergeCells count="3">
    <mergeCell ref="A4:G4"/>
    <mergeCell ref="A5:G5"/>
    <mergeCell ref="A6:G6"/>
  </mergeCells>
  <pageMargins left="0.7" right="0.7" top="0.75" bottom="0.75" header="0.3" footer="0.3"/>
  <pageSetup scale="76" orientation="portrait" r:id="rId1"/>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94EC-A830-4251-B1D0-DC7ECAA53E14}">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219</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+'DS7 WKS'!G45</f>
        <v>0</v>
      </c>
      <c r="H9" s="14"/>
      <c r="I9" s="14"/>
    </row>
    <row r="10" spans="1:16" x14ac:dyDescent="0.2">
      <c r="B10" s="9" t="s">
        <v>142</v>
      </c>
      <c r="G10" s="22">
        <f>+'DS7 WKS'!G49</f>
        <v>0</v>
      </c>
      <c r="H10" s="14"/>
      <c r="I10" s="14"/>
      <c r="N10" s="10" t="s">
        <v>109</v>
      </c>
      <c r="P10" s="46">
        <f>+'DS7 WKS'!E45</f>
        <v>0</v>
      </c>
    </row>
    <row r="11" spans="1:16" ht="15.75" thickBot="1" x14ac:dyDescent="0.25">
      <c r="B11" s="9" t="s">
        <v>9</v>
      </c>
      <c r="G11" s="22"/>
      <c r="H11" s="14"/>
      <c r="I11" s="21">
        <f>G9+G10</f>
        <v>0</v>
      </c>
      <c r="N11" s="10" t="s">
        <v>268</v>
      </c>
      <c r="P11" s="47">
        <f>+'DS7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+'DS7 WKS'!G45</f>
        <v>0</v>
      </c>
    </row>
    <row r="17" spans="1:16" x14ac:dyDescent="0.2">
      <c r="A17" s="9">
        <v>4</v>
      </c>
      <c r="B17" s="9" t="s">
        <v>115</v>
      </c>
      <c r="F17" s="9" t="str">
        <f>(+TOC!D2-1) &amp; " (Note 2)"</f>
        <v>2025 (Note 2)</v>
      </c>
      <c r="I17" s="21">
        <f>+'DS7 WKS'!E50</f>
        <v>0</v>
      </c>
      <c r="N17" s="10" t="s">
        <v>267</v>
      </c>
      <c r="P17" s="81">
        <f>+'DS7 WKS'!G49</f>
        <v>0</v>
      </c>
    </row>
    <row r="18" spans="1:16" x14ac:dyDescent="0.2">
      <c r="A18" s="9" t="s">
        <v>15</v>
      </c>
      <c r="B18" s="9" t="s">
        <v>143</v>
      </c>
      <c r="G18" s="20">
        <f>+'DS7 WKS'!G27</f>
        <v>0</v>
      </c>
      <c r="I18" s="1"/>
      <c r="N18" s="10" t="s">
        <v>98</v>
      </c>
      <c r="P18" s="80">
        <f>SUM(P16:P17)</f>
        <v>0</v>
      </c>
    </row>
    <row r="19" spans="1:16" x14ac:dyDescent="0.2">
      <c r="B19" s="9" t="s">
        <v>144</v>
      </c>
      <c r="G19" s="19">
        <f>+'DS7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89" priority="4" operator="containsText" text="Too High">
      <formula>NOT(ISERROR(SEARCH("Too High",K12)))</formula>
    </cfRule>
  </conditionalFormatting>
  <conditionalFormatting sqref="K12">
    <cfRule type="containsText" dxfId="88" priority="5" operator="containsText" text="Within Limitations">
      <formula>NOT(ISERROR(SEARCH("Within Limitations",K12)))</formula>
    </cfRule>
  </conditionalFormatting>
  <conditionalFormatting sqref="K27">
    <cfRule type="containsText" dxfId="87" priority="6" operator="containsText" text="Within Limitations">
      <formula>NOT(ISERROR(SEARCH("Within Limitations",K27)))</formula>
    </cfRule>
  </conditionalFormatting>
  <conditionalFormatting sqref="P14">
    <cfRule type="expression" dxfId="86" priority="1">
      <formula>"$P$14&gt;(.75*$P$12)"</formula>
    </cfRule>
  </conditionalFormatting>
  <conditionalFormatting sqref="P20">
    <cfRule type="expression" dxfId="85" priority="2">
      <formula>"$P$14&gt;(.75*$P$12)"</formula>
    </cfRule>
  </conditionalFormatting>
  <hyperlinks>
    <hyperlink ref="G69" r:id="rId1" xr:uid="{70EF9F29-BF4B-47AA-8AAF-E284742842EE}"/>
  </hyperlinks>
  <pageMargins left="0.7" right="0.7" top="0.75" bottom="0.75" header="0.3" footer="0.3"/>
  <pageSetup scale="63" orientation="portrait"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F76BF-6A66-4756-9454-915F8EB15089}">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7'!D2</f>
        <v>DS Example Fund 7</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7'!E3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200">
        <v>0</v>
      </c>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1">
        <f>G27-G45</f>
        <v>0</v>
      </c>
    </row>
    <row r="47" spans="1:8" ht="15.75" x14ac:dyDescent="0.25">
      <c r="A47" s="223" t="s">
        <v>61</v>
      </c>
      <c r="B47" s="89"/>
      <c r="C47" s="89"/>
      <c r="D47" s="87">
        <v>0</v>
      </c>
      <c r="E47" s="35">
        <f>+D50</f>
        <v>0</v>
      </c>
      <c r="F47" s="36">
        <f>+E50</f>
        <v>0</v>
      </c>
      <c r="G47" s="191">
        <f>+E50</f>
        <v>0</v>
      </c>
    </row>
    <row r="48" spans="1:8" ht="20.100000000000001" customHeight="1" x14ac:dyDescent="0.25">
      <c r="A48" s="223" t="s">
        <v>62</v>
      </c>
      <c r="B48" s="89"/>
      <c r="C48" s="89"/>
      <c r="D48" s="87">
        <v>0</v>
      </c>
      <c r="E48" s="87">
        <v>0</v>
      </c>
      <c r="F48" s="88">
        <v>0</v>
      </c>
      <c r="G48" s="192">
        <v>0</v>
      </c>
    </row>
    <row r="49" spans="1:7" ht="20.100000000000001" customHeight="1" x14ac:dyDescent="0.25">
      <c r="A49" s="223" t="s">
        <v>68</v>
      </c>
      <c r="B49" s="89"/>
      <c r="C49" s="89"/>
      <c r="D49" s="87">
        <v>0</v>
      </c>
      <c r="E49" s="87">
        <v>0</v>
      </c>
      <c r="F49" s="88">
        <v>0</v>
      </c>
      <c r="G49" s="192">
        <v>0</v>
      </c>
    </row>
    <row r="50" spans="1:7" ht="20.100000000000001" customHeight="1" x14ac:dyDescent="0.25">
      <c r="A50" s="223" t="s">
        <v>140</v>
      </c>
      <c r="B50" s="89"/>
      <c r="C50" s="89"/>
      <c r="D50" s="188">
        <f>D46+D47+D48-D49</f>
        <v>0</v>
      </c>
      <c r="E50" s="189">
        <f>E46+E47+E48-E49</f>
        <v>0</v>
      </c>
      <c r="F50" s="190">
        <f>F46+F47+F48-F49</f>
        <v>0</v>
      </c>
      <c r="G50" s="193">
        <f>G46+G47+G48-G49</f>
        <v>0</v>
      </c>
    </row>
    <row r="51" spans="1:7" ht="20.100000000000001" customHeight="1" x14ac:dyDescent="0.2"/>
  </sheetData>
  <mergeCells count="3">
    <mergeCell ref="A4:G4"/>
    <mergeCell ref="A5:G5"/>
    <mergeCell ref="A6:G6"/>
  </mergeCells>
  <pageMargins left="0.7" right="0.7" top="0.75" bottom="0.75" header="0.3" footer="0.3"/>
  <pageSetup scale="76" orientation="portrait" r:id="rId1"/>
  <legacyDrawing r:id="rId2"/>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4E13C-AA91-48DE-B73A-48A7AAD393C2}">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220</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+'DS8 WKS'!G45</f>
        <v>0</v>
      </c>
      <c r="H9" s="14"/>
      <c r="I9" s="14"/>
    </row>
    <row r="10" spans="1:16" x14ac:dyDescent="0.2">
      <c r="B10" s="9" t="s">
        <v>142</v>
      </c>
      <c r="G10" s="22">
        <f>+'DS8 WKS'!G49</f>
        <v>0</v>
      </c>
      <c r="H10" s="14"/>
      <c r="I10" s="14"/>
      <c r="N10" s="10" t="s">
        <v>109</v>
      </c>
      <c r="P10" s="46">
        <f>+'DS8 WKS'!E45</f>
        <v>0</v>
      </c>
    </row>
    <row r="11" spans="1:16" ht="15.75" thickBot="1" x14ac:dyDescent="0.25">
      <c r="B11" s="9" t="s">
        <v>9</v>
      </c>
      <c r="G11" s="22"/>
      <c r="H11" s="14"/>
      <c r="I11" s="21">
        <f>G9+G10</f>
        <v>0</v>
      </c>
      <c r="N11" s="10" t="s">
        <v>110</v>
      </c>
      <c r="P11" s="47">
        <f>+'DS8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+'DS8 WKS'!G45</f>
        <v>0</v>
      </c>
    </row>
    <row r="17" spans="1:16" x14ac:dyDescent="0.2">
      <c r="A17" s="9">
        <v>4</v>
      </c>
      <c r="B17" s="9" t="s">
        <v>115</v>
      </c>
      <c r="F17" s="9" t="str">
        <f>(+TOC!D2-1) &amp; " (Note 2)"</f>
        <v>2025 (Note 2)</v>
      </c>
      <c r="I17" s="21">
        <f>+'DS8 WKS'!E50</f>
        <v>0</v>
      </c>
      <c r="N17" s="10" t="s">
        <v>267</v>
      </c>
      <c r="P17" s="81">
        <f>+'DS8 WKS'!G49</f>
        <v>0</v>
      </c>
    </row>
    <row r="18" spans="1:16" x14ac:dyDescent="0.2">
      <c r="A18" s="9" t="s">
        <v>15</v>
      </c>
      <c r="B18" s="9" t="s">
        <v>143</v>
      </c>
      <c r="G18" s="20">
        <f>+'DS8 WKS'!G27</f>
        <v>0</v>
      </c>
      <c r="I18" s="1"/>
      <c r="N18" s="10" t="s">
        <v>98</v>
      </c>
      <c r="P18" s="80">
        <f>SUM(P16:P17)</f>
        <v>0</v>
      </c>
    </row>
    <row r="19" spans="1:16" x14ac:dyDescent="0.2">
      <c r="B19" s="9" t="s">
        <v>144</v>
      </c>
      <c r="G19" s="19">
        <f>+'DS8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84" priority="4" operator="containsText" text="Too High">
      <formula>NOT(ISERROR(SEARCH("Too High",K12)))</formula>
    </cfRule>
  </conditionalFormatting>
  <conditionalFormatting sqref="K12">
    <cfRule type="containsText" dxfId="83" priority="5" operator="containsText" text="Within Limitations">
      <formula>NOT(ISERROR(SEARCH("Within Limitations",K12)))</formula>
    </cfRule>
  </conditionalFormatting>
  <conditionalFormatting sqref="K27">
    <cfRule type="containsText" dxfId="82" priority="6" operator="containsText" text="Within Limitations">
      <formula>NOT(ISERROR(SEARCH("Within Limitations",K27)))</formula>
    </cfRule>
  </conditionalFormatting>
  <conditionalFormatting sqref="P14">
    <cfRule type="expression" dxfId="81" priority="1">
      <formula>"$P$14&gt;(.75*$P$12)"</formula>
    </cfRule>
  </conditionalFormatting>
  <conditionalFormatting sqref="P20">
    <cfRule type="expression" dxfId="80" priority="2">
      <formula>"$P$14&gt;(.75*$P$12)"</formula>
    </cfRule>
  </conditionalFormatting>
  <hyperlinks>
    <hyperlink ref="G69" r:id="rId1" xr:uid="{4B9E4A78-F47A-4A01-872C-29810836D079}"/>
  </hyperlinks>
  <pageMargins left="0.7" right="0.7" top="0.75" bottom="0.75" header="0.3" footer="0.3"/>
  <pageSetup scale="63" orientation="portrait"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1BDF-6096-4BA1-983C-279A1345F6B8}">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8'!D2</f>
        <v>DS Example Fund 8</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8'!E3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84">
        <v>0</v>
      </c>
      <c r="H44" s="28"/>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1">
        <f>G27-G45</f>
        <v>0</v>
      </c>
    </row>
    <row r="47" spans="1:8" ht="15.75" x14ac:dyDescent="0.25">
      <c r="A47" s="223" t="s">
        <v>61</v>
      </c>
      <c r="B47" s="89"/>
      <c r="C47" s="89"/>
      <c r="D47" s="87">
        <v>0</v>
      </c>
      <c r="E47" s="35">
        <f>+D50</f>
        <v>0</v>
      </c>
      <c r="F47" s="36">
        <f>+E50</f>
        <v>0</v>
      </c>
      <c r="G47" s="191">
        <f>+E50</f>
        <v>0</v>
      </c>
    </row>
    <row r="48" spans="1:8" ht="20.100000000000001" customHeight="1" x14ac:dyDescent="0.25">
      <c r="A48" s="223" t="s">
        <v>62</v>
      </c>
      <c r="B48" s="89"/>
      <c r="C48" s="89"/>
      <c r="D48" s="87">
        <v>0</v>
      </c>
      <c r="E48" s="87">
        <v>0</v>
      </c>
      <c r="F48" s="88">
        <v>0</v>
      </c>
      <c r="G48" s="192">
        <v>0</v>
      </c>
    </row>
    <row r="49" spans="1:7" ht="20.100000000000001" customHeight="1" x14ac:dyDescent="0.25">
      <c r="A49" s="223" t="s">
        <v>68</v>
      </c>
      <c r="B49" s="89"/>
      <c r="C49" s="89"/>
      <c r="D49" s="87">
        <v>0</v>
      </c>
      <c r="E49" s="87">
        <v>0</v>
      </c>
      <c r="F49" s="88">
        <v>0</v>
      </c>
      <c r="G49" s="192">
        <v>0</v>
      </c>
    </row>
    <row r="50" spans="1:7" ht="20.100000000000001" customHeight="1" x14ac:dyDescent="0.25">
      <c r="A50" s="223" t="s">
        <v>140</v>
      </c>
      <c r="B50" s="89"/>
      <c r="C50" s="89"/>
      <c r="D50" s="188">
        <f>D46+D47+D48-D49</f>
        <v>0</v>
      </c>
      <c r="E50" s="189">
        <f>E46+E47+E48-E49</f>
        <v>0</v>
      </c>
      <c r="F50" s="190">
        <f>F46+F47+F48-F49</f>
        <v>0</v>
      </c>
      <c r="G50" s="193">
        <f>G46+G47+G48-G49</f>
        <v>0</v>
      </c>
    </row>
    <row r="51" spans="1:7" ht="20.100000000000001" customHeight="1" x14ac:dyDescent="0.2"/>
  </sheetData>
  <mergeCells count="3">
    <mergeCell ref="A4:G4"/>
    <mergeCell ref="A5:G5"/>
    <mergeCell ref="A6:G6"/>
  </mergeCells>
  <pageMargins left="0.7" right="0.7" top="0.75" bottom="0.75" header="0.3" footer="0.3"/>
  <pageSetup scale="76"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67"/>
  <sheetViews>
    <sheetView showGridLines="0" showZeros="0" topLeftCell="A5" zoomScale="55" zoomScaleNormal="55" workbookViewId="0">
      <selection activeCell="P67" sqref="P67"/>
    </sheetView>
  </sheetViews>
  <sheetFormatPr defaultColWidth="8.88671875" defaultRowHeight="15" x14ac:dyDescent="0.2"/>
  <cols>
    <col min="1" max="1" width="8.88671875" style="89"/>
    <col min="2" max="2" width="11" style="89" customWidth="1"/>
    <col min="3" max="3" width="8.88671875" style="89"/>
    <col min="4" max="4" width="17.33203125" style="89" customWidth="1"/>
    <col min="5" max="5" width="26.6640625" style="89" customWidth="1"/>
    <col min="6" max="6" width="15.5546875" style="89" customWidth="1"/>
    <col min="7" max="7" width="28.21875" style="89" customWidth="1"/>
    <col min="8" max="8" width="15.109375" style="89" customWidth="1"/>
    <col min="9" max="16384" width="8.88671875" style="89"/>
  </cols>
  <sheetData>
    <row r="1" spans="1:8" ht="23.25" x14ac:dyDescent="0.35">
      <c r="A1" s="91"/>
      <c r="B1" s="91"/>
      <c r="C1" s="91"/>
      <c r="D1" s="91"/>
      <c r="E1" s="91"/>
      <c r="F1" s="91"/>
      <c r="G1" s="91"/>
      <c r="H1" s="178" t="s">
        <v>2</v>
      </c>
    </row>
    <row r="2" spans="1:8" ht="23.25" x14ac:dyDescent="0.35">
      <c r="A2" s="91"/>
      <c r="B2" s="91"/>
      <c r="C2" s="91"/>
      <c r="D2" s="91"/>
      <c r="E2" s="91"/>
      <c r="F2" s="91"/>
      <c r="H2" s="92"/>
    </row>
    <row r="3" spans="1:8" ht="30.75" x14ac:dyDescent="0.45">
      <c r="A3" s="262" t="str">
        <f>+Cover!A7</f>
        <v>KRAMER</v>
      </c>
      <c r="B3" s="263"/>
      <c r="C3" s="263"/>
      <c r="D3" s="263"/>
      <c r="E3" s="263"/>
      <c r="F3" s="263"/>
      <c r="G3" s="263"/>
      <c r="H3" s="263"/>
    </row>
    <row r="4" spans="1:8" ht="25.5" x14ac:dyDescent="0.35">
      <c r="A4" s="258" t="s">
        <v>105</v>
      </c>
      <c r="B4" s="259"/>
      <c r="C4" s="259"/>
      <c r="D4" s="259"/>
      <c r="E4" s="259"/>
      <c r="F4" s="259"/>
      <c r="G4" s="259"/>
      <c r="H4" s="259"/>
    </row>
    <row r="5" spans="1:8" ht="25.5" x14ac:dyDescent="0.35">
      <c r="A5" s="258">
        <f>+TOC!D2</f>
        <v>2026</v>
      </c>
      <c r="B5" s="259"/>
      <c r="C5" s="259"/>
      <c r="D5" s="259"/>
      <c r="E5" s="259"/>
      <c r="F5" s="259"/>
      <c r="G5" s="259"/>
      <c r="H5" s="259"/>
    </row>
    <row r="6" spans="1:8" ht="23.25" x14ac:dyDescent="0.35">
      <c r="A6" s="91"/>
      <c r="C6" s="92"/>
      <c r="D6" s="91"/>
      <c r="E6" s="91"/>
      <c r="F6" s="91"/>
      <c r="G6" s="91"/>
      <c r="H6" s="91"/>
    </row>
    <row r="7" spans="1:8" ht="23.25" x14ac:dyDescent="0.35">
      <c r="A7" s="91"/>
      <c r="B7" s="91"/>
      <c r="E7" s="92"/>
      <c r="F7" s="91"/>
      <c r="G7" s="91"/>
      <c r="H7" s="91"/>
    </row>
    <row r="8" spans="1:8" ht="23.25" x14ac:dyDescent="0.35">
      <c r="A8" s="91"/>
      <c r="B8" s="91"/>
      <c r="C8" s="91"/>
      <c r="D8" s="91"/>
      <c r="E8" s="91"/>
      <c r="F8" s="91"/>
      <c r="G8" s="91"/>
      <c r="H8" s="126" t="s">
        <v>3</v>
      </c>
    </row>
    <row r="9" spans="1:8" ht="23.25" x14ac:dyDescent="0.35">
      <c r="A9" s="134"/>
      <c r="B9" s="135" t="s">
        <v>4</v>
      </c>
      <c r="C9" s="134"/>
      <c r="D9" s="91"/>
      <c r="E9" s="91"/>
      <c r="F9" s="91"/>
      <c r="G9" s="91"/>
      <c r="H9" s="136" t="s">
        <v>5</v>
      </c>
    </row>
    <row r="10" spans="1:8" ht="23.25" x14ac:dyDescent="0.35">
      <c r="A10" s="91"/>
      <c r="B10" s="92"/>
      <c r="C10" s="91"/>
      <c r="D10" s="91"/>
      <c r="E10" s="91"/>
      <c r="F10" s="91"/>
      <c r="G10" s="91"/>
      <c r="H10" s="137"/>
    </row>
    <row r="11" spans="1:8" ht="23.25" x14ac:dyDescent="0.35">
      <c r="A11" s="138" t="s">
        <v>96</v>
      </c>
      <c r="B11" s="92"/>
      <c r="C11" s="91"/>
      <c r="D11" s="91"/>
      <c r="E11" s="91"/>
      <c r="F11" s="91"/>
      <c r="G11" s="91"/>
      <c r="H11" s="184">
        <f>SUM('G 1'!I28)</f>
        <v>11183.970000000005</v>
      </c>
    </row>
    <row r="12" spans="1:8" ht="11.25" customHeight="1" x14ac:dyDescent="0.35">
      <c r="A12" s="91"/>
      <c r="B12" s="92"/>
      <c r="C12" s="91"/>
      <c r="D12" s="91"/>
      <c r="E12" s="91"/>
      <c r="F12" s="91"/>
      <c r="G12" s="91"/>
      <c r="H12" s="187"/>
    </row>
    <row r="13" spans="1:8" ht="23.25" x14ac:dyDescent="0.35">
      <c r="A13" s="138" t="s">
        <v>6</v>
      </c>
      <c r="B13" s="92"/>
      <c r="C13" s="91"/>
      <c r="D13" s="91"/>
      <c r="E13" s="91"/>
      <c r="F13" s="91"/>
      <c r="G13" s="91"/>
      <c r="H13" s="187"/>
    </row>
    <row r="14" spans="1:8" ht="23.25" x14ac:dyDescent="0.35">
      <c r="A14" s="91"/>
      <c r="B14" s="11" t="str">
        <f>+'Hwy 1'!E2</f>
        <v>HIGHWAY FUND 1</v>
      </c>
      <c r="C14" s="91"/>
      <c r="D14" s="91"/>
      <c r="E14" s="91"/>
      <c r="F14" s="91"/>
      <c r="G14" s="91"/>
      <c r="H14" s="184">
        <f>+'Hwy 1'!I28</f>
        <v>0</v>
      </c>
    </row>
    <row r="15" spans="1:8" ht="23.25" x14ac:dyDescent="0.35">
      <c r="A15" s="91"/>
      <c r="B15" s="11" t="str">
        <f>+'Garbage 2'!E2</f>
        <v>ENTERPRISE GARBAGE FUND 2</v>
      </c>
      <c r="C15" s="91"/>
      <c r="D15" s="91"/>
      <c r="E15" s="91"/>
      <c r="F15" s="91"/>
      <c r="G15" s="91"/>
      <c r="H15" s="184">
        <f>+'Garbage 2'!I28</f>
        <v>0</v>
      </c>
    </row>
    <row r="16" spans="1:8" ht="23.25" x14ac:dyDescent="0.35">
      <c r="A16" s="91"/>
      <c r="B16" s="11" t="str">
        <f>+'Sewage System 3'!E2</f>
        <v>ENTERPRISE SEWAGE SYSTEM FUND 3</v>
      </c>
      <c r="C16" s="91"/>
      <c r="D16" s="91"/>
      <c r="E16" s="91"/>
      <c r="F16" s="91"/>
      <c r="G16" s="91"/>
      <c r="H16" s="184">
        <f>+'Sewage System 3'!I28</f>
        <v>0</v>
      </c>
    </row>
    <row r="17" spans="1:14" ht="23.25" x14ac:dyDescent="0.35">
      <c r="A17" s="91"/>
      <c r="B17" s="11" t="str">
        <f>+'Skating Rink 4'!E2</f>
        <v>ENTERPRISE SKATING RINK FUND 4</v>
      </c>
      <c r="C17" s="91"/>
      <c r="D17" s="91"/>
      <c r="E17" s="91"/>
      <c r="F17" s="91"/>
      <c r="G17" s="91"/>
      <c r="H17" s="184">
        <f>+'Skating Rink 4'!I28</f>
        <v>0</v>
      </c>
    </row>
    <row r="18" spans="1:14" ht="23.25" x14ac:dyDescent="0.35">
      <c r="A18" s="91"/>
      <c r="B18" s="11" t="str">
        <f>+'Captial Project 5'!E2</f>
        <v>CAPITAL PROJECT FUND 5</v>
      </c>
      <c r="C18" s="91"/>
      <c r="D18" s="91"/>
      <c r="E18" s="91"/>
      <c r="F18" s="91"/>
      <c r="G18" s="91"/>
      <c r="H18" s="184">
        <f>+'Captial Project 5'!I28</f>
        <v>1.7479351299698465E-12</v>
      </c>
    </row>
    <row r="19" spans="1:14" ht="23.25" x14ac:dyDescent="0.35">
      <c r="A19" s="91"/>
      <c r="B19" s="11" t="str">
        <f>+'SR 6'!E2</f>
        <v>SR Example Fund 6</v>
      </c>
      <c r="C19" s="91"/>
      <c r="D19" s="91"/>
      <c r="E19" s="91"/>
      <c r="F19" s="91"/>
      <c r="G19" s="91"/>
      <c r="H19" s="184">
        <f>+'SR 6'!I28</f>
        <v>0</v>
      </c>
      <c r="N19" s="91" t="s">
        <v>155</v>
      </c>
    </row>
    <row r="20" spans="1:14" ht="23.25" x14ac:dyDescent="0.35">
      <c r="A20" s="91"/>
      <c r="B20" s="11" t="str">
        <f>+'SR 7'!E2</f>
        <v>SR Example Fund 7</v>
      </c>
      <c r="C20" s="91"/>
      <c r="D20" s="91"/>
      <c r="E20" s="91"/>
      <c r="F20" s="91"/>
      <c r="G20" s="91"/>
      <c r="H20" s="184">
        <f>+'SR 7'!I28</f>
        <v>0</v>
      </c>
      <c r="N20" s="91" t="s">
        <v>189</v>
      </c>
    </row>
    <row r="21" spans="1:14" ht="23.25" hidden="1" x14ac:dyDescent="0.35">
      <c r="A21" s="91"/>
      <c r="B21" s="11" t="str">
        <f>+'SR 8'!E2</f>
        <v>SR Example Fund 8</v>
      </c>
      <c r="C21" s="91"/>
      <c r="D21" s="91"/>
      <c r="E21" s="91"/>
      <c r="F21" s="91"/>
      <c r="G21" s="91"/>
      <c r="H21" s="184">
        <f>+'SR 8'!I28</f>
        <v>0</v>
      </c>
    </row>
    <row r="22" spans="1:14" ht="23.25" hidden="1" x14ac:dyDescent="0.35">
      <c r="A22" s="91"/>
      <c r="B22" s="11" t="str">
        <f>+'SR 9'!E2</f>
        <v>SR Example Fund 9</v>
      </c>
      <c r="C22" s="91"/>
      <c r="D22" s="91"/>
      <c r="E22" s="91"/>
      <c r="F22" s="91"/>
      <c r="G22" s="91"/>
      <c r="H22" s="184">
        <f>+'SR 9'!I28</f>
        <v>0</v>
      </c>
    </row>
    <row r="23" spans="1:14" ht="23.25" hidden="1" x14ac:dyDescent="0.35">
      <c r="A23" s="91"/>
      <c r="B23" s="11" t="str">
        <f>+'SR 10'!E2</f>
        <v>SR Example Fund 10</v>
      </c>
      <c r="C23" s="91"/>
      <c r="D23" s="91"/>
      <c r="E23" s="91"/>
      <c r="F23" s="91"/>
      <c r="G23" s="91"/>
      <c r="H23" s="184">
        <f>+'SR 10'!I28</f>
        <v>0</v>
      </c>
    </row>
    <row r="24" spans="1:14" ht="23.25" hidden="1" x14ac:dyDescent="0.35">
      <c r="A24" s="91"/>
      <c r="B24" s="11" t="str">
        <f>+'SR 11'!E2</f>
        <v>SR Example Fund 11</v>
      </c>
      <c r="C24" s="91"/>
      <c r="D24" s="91"/>
      <c r="E24" s="91"/>
      <c r="F24" s="91"/>
      <c r="G24" s="91"/>
      <c r="H24" s="184">
        <f>+'SR 11'!I28</f>
        <v>0</v>
      </c>
    </row>
    <row r="25" spans="1:14" ht="23.25" hidden="1" x14ac:dyDescent="0.35">
      <c r="A25" s="91"/>
      <c r="B25" s="11" t="str">
        <f>+'SR 12'!E2</f>
        <v>SR Example Fund 12</v>
      </c>
      <c r="G25" s="91"/>
      <c r="H25" s="184">
        <f>+'SR 12'!I28</f>
        <v>0</v>
      </c>
    </row>
    <row r="26" spans="1:14" ht="23.25" hidden="1" x14ac:dyDescent="0.35">
      <c r="A26" s="91"/>
      <c r="B26" s="11" t="str">
        <f>+'SR 13'!E2</f>
        <v>SR Example Fund 13</v>
      </c>
      <c r="G26" s="91"/>
      <c r="H26" s="184">
        <f>+'SR 13'!I28</f>
        <v>0</v>
      </c>
    </row>
    <row r="27" spans="1:14" ht="23.25" hidden="1" x14ac:dyDescent="0.35">
      <c r="A27" s="91"/>
      <c r="B27" s="11" t="str">
        <f>+'SR 14'!E2</f>
        <v>SR Example Fund 14</v>
      </c>
      <c r="C27" s="91"/>
      <c r="D27" s="91"/>
      <c r="E27" s="91"/>
      <c r="F27" s="91"/>
      <c r="G27" s="91"/>
      <c r="H27" s="184">
        <f>+'Garbage 2'!I28</f>
        <v>0</v>
      </c>
      <c r="I27" s="91"/>
    </row>
    <row r="28" spans="1:14" ht="23.25" hidden="1" x14ac:dyDescent="0.35">
      <c r="A28" s="91"/>
      <c r="B28" s="11" t="str">
        <f>+'SR 15'!E2</f>
        <v>SR Example Fund 15</v>
      </c>
      <c r="G28" s="91"/>
      <c r="H28" s="184">
        <f>+'SR 15'!I28</f>
        <v>0</v>
      </c>
      <c r="I28" s="91"/>
      <c r="J28" s="91"/>
    </row>
    <row r="29" spans="1:14" ht="23.25" x14ac:dyDescent="0.35">
      <c r="A29" s="91"/>
      <c r="B29" s="92"/>
      <c r="G29" s="91"/>
      <c r="H29" s="187"/>
      <c r="I29" s="91"/>
      <c r="J29" s="91"/>
    </row>
    <row r="30" spans="1:14" ht="23.25" hidden="1" x14ac:dyDescent="0.35">
      <c r="A30" s="138" t="s">
        <v>197</v>
      </c>
      <c r="B30" s="92"/>
      <c r="C30" s="91"/>
      <c r="D30" s="91"/>
      <c r="E30" s="91"/>
      <c r="F30" s="91"/>
      <c r="G30" s="91"/>
      <c r="H30" s="187"/>
    </row>
    <row r="31" spans="1:14" ht="23.25" hidden="1" x14ac:dyDescent="0.35">
      <c r="A31" s="91"/>
      <c r="B31" s="11" t="str">
        <f>+'DS 1'!D2</f>
        <v>DS Example Fund 1</v>
      </c>
      <c r="C31" s="91"/>
      <c r="D31" s="91"/>
      <c r="E31" s="91"/>
      <c r="F31" s="91"/>
      <c r="G31" s="91"/>
      <c r="H31" s="184">
        <f>+'DS 1'!I28</f>
        <v>0</v>
      </c>
    </row>
    <row r="32" spans="1:14" ht="23.25" hidden="1" x14ac:dyDescent="0.35">
      <c r="A32" s="91"/>
      <c r="B32" s="11" t="str">
        <f>+'DS 2'!D2</f>
        <v>DS Example Fund 2</v>
      </c>
      <c r="C32" s="91"/>
      <c r="D32" s="91"/>
      <c r="E32" s="91"/>
      <c r="F32" s="91"/>
      <c r="G32" s="91"/>
      <c r="H32" s="184">
        <f>+'DS 2'!I28</f>
        <v>0</v>
      </c>
    </row>
    <row r="33" spans="1:9" ht="23.25" hidden="1" x14ac:dyDescent="0.35">
      <c r="A33" s="91"/>
      <c r="B33" s="11" t="str">
        <f>+'DS 3'!D2</f>
        <v>DS Example Fund 3</v>
      </c>
      <c r="C33" s="91"/>
      <c r="D33" s="91"/>
      <c r="E33" s="91"/>
      <c r="F33" s="91"/>
      <c r="G33" s="91"/>
      <c r="H33" s="184">
        <f>+'DS 3'!I28</f>
        <v>0</v>
      </c>
    </row>
    <row r="34" spans="1:9" ht="23.25" hidden="1" x14ac:dyDescent="0.35">
      <c r="A34" s="91"/>
      <c r="B34" s="11" t="str">
        <f>+'DS 4'!D2</f>
        <v>DS Example Fund 4</v>
      </c>
      <c r="C34" s="91"/>
      <c r="D34" s="91"/>
      <c r="E34" s="91"/>
      <c r="F34" s="91"/>
      <c r="G34" s="91"/>
      <c r="H34" s="184">
        <f>+'DS 4'!I28</f>
        <v>0</v>
      </c>
    </row>
    <row r="35" spans="1:9" ht="23.25" hidden="1" x14ac:dyDescent="0.35">
      <c r="A35" s="91"/>
      <c r="B35" s="11" t="str">
        <f>+'DS 5'!D2</f>
        <v>DS Example Fund 5</v>
      </c>
      <c r="C35" s="91"/>
      <c r="D35" s="91"/>
      <c r="E35" s="91"/>
      <c r="F35" s="91"/>
      <c r="G35" s="91"/>
      <c r="H35" s="184">
        <f>+'DS 5'!I28</f>
        <v>0</v>
      </c>
    </row>
    <row r="36" spans="1:9" ht="23.25" hidden="1" x14ac:dyDescent="0.35">
      <c r="A36" s="91"/>
      <c r="B36" s="11" t="str">
        <f>+'DS 6'!D2</f>
        <v>DS Example Fund 6</v>
      </c>
      <c r="C36" s="91"/>
      <c r="D36" s="91"/>
      <c r="E36" s="91"/>
      <c r="F36" s="91"/>
      <c r="G36" s="91"/>
      <c r="H36" s="184">
        <f>+'DS 6'!I28</f>
        <v>0</v>
      </c>
    </row>
    <row r="37" spans="1:9" ht="23.25" hidden="1" x14ac:dyDescent="0.35">
      <c r="A37" s="91"/>
      <c r="B37" s="11" t="str">
        <f>+'DS 7'!D2</f>
        <v>DS Example Fund 7</v>
      </c>
      <c r="C37" s="91"/>
      <c r="D37" s="91"/>
      <c r="E37" s="91"/>
      <c r="F37" s="91"/>
      <c r="G37" s="91"/>
      <c r="H37" s="184">
        <f>+'DS 7'!I28</f>
        <v>0</v>
      </c>
    </row>
    <row r="38" spans="1:9" ht="23.25" hidden="1" x14ac:dyDescent="0.35">
      <c r="A38" s="91"/>
      <c r="B38" s="11" t="str">
        <f>+'DS 8'!D2</f>
        <v>DS Example Fund 8</v>
      </c>
      <c r="C38" s="91"/>
      <c r="D38" s="91"/>
      <c r="E38" s="91"/>
      <c r="F38" s="91"/>
      <c r="G38" s="91"/>
      <c r="H38" s="184">
        <f>+'DS 8'!I28</f>
        <v>0</v>
      </c>
    </row>
    <row r="39" spans="1:9" ht="23.25" hidden="1" x14ac:dyDescent="0.35">
      <c r="A39" s="91"/>
      <c r="B39" s="11" t="str">
        <f>+'DS 9'!D2</f>
        <v>DS Example Fund 9</v>
      </c>
      <c r="C39" s="91"/>
      <c r="D39" s="91"/>
      <c r="E39" s="91"/>
      <c r="F39" s="91"/>
      <c r="G39" s="91"/>
      <c r="H39" s="184">
        <f>+'DS 9'!I28</f>
        <v>0</v>
      </c>
    </row>
    <row r="40" spans="1:9" ht="23.25" hidden="1" x14ac:dyDescent="0.35">
      <c r="A40" s="91"/>
      <c r="B40" s="11" t="str">
        <f>+'DS 10'!D2</f>
        <v>DS Example Fund 10</v>
      </c>
      <c r="C40" s="91"/>
      <c r="D40" s="91"/>
      <c r="E40" s="91"/>
      <c r="F40" s="91"/>
      <c r="G40" s="91"/>
      <c r="H40" s="184">
        <f>+'DS 10'!I28</f>
        <v>0</v>
      </c>
    </row>
    <row r="41" spans="1:9" ht="23.25" x14ac:dyDescent="0.35">
      <c r="A41" s="91"/>
      <c r="G41" s="91"/>
      <c r="H41" s="187"/>
      <c r="I41" s="91"/>
    </row>
    <row r="42" spans="1:9" ht="23.25" hidden="1" x14ac:dyDescent="0.35">
      <c r="A42" s="139" t="s">
        <v>198</v>
      </c>
      <c r="B42" s="91"/>
      <c r="G42" s="91"/>
      <c r="H42" s="187"/>
    </row>
    <row r="43" spans="1:9" ht="23.25" hidden="1" x14ac:dyDescent="0.35">
      <c r="A43" s="91"/>
      <c r="B43" s="11" t="str">
        <f>+'OCL 1'!E2</f>
        <v>OCL Example Fund 1</v>
      </c>
      <c r="G43" s="91"/>
      <c r="H43" s="184">
        <f>+'OCL 1'!I28</f>
        <v>0</v>
      </c>
    </row>
    <row r="44" spans="1:9" ht="23.25" hidden="1" x14ac:dyDescent="0.35">
      <c r="A44" s="91"/>
      <c r="B44" s="11" t="str">
        <f>+'OCL 2'!E2</f>
        <v>OCL Example Fund 2</v>
      </c>
      <c r="G44" s="91"/>
      <c r="H44" s="184">
        <f>+'OCL 2'!I28</f>
        <v>0</v>
      </c>
    </row>
    <row r="45" spans="1:9" ht="23.25" hidden="1" x14ac:dyDescent="0.35">
      <c r="A45" s="91"/>
      <c r="B45" s="11" t="str">
        <f>+'OCL 3'!E2</f>
        <v>OCL Example Fund 3</v>
      </c>
      <c r="G45" s="91"/>
      <c r="H45" s="184">
        <f>+'OCL 3'!I28</f>
        <v>0</v>
      </c>
    </row>
    <row r="46" spans="1:9" ht="23.25" hidden="1" x14ac:dyDescent="0.35">
      <c r="A46" s="91"/>
      <c r="B46" s="11" t="str">
        <f>+'OCL 4'!E2</f>
        <v>OCL Example Fund 4</v>
      </c>
      <c r="G46" s="91"/>
      <c r="H46" s="184">
        <f>+'OCL 4'!I28</f>
        <v>0</v>
      </c>
    </row>
    <row r="47" spans="1:9" ht="23.25" hidden="1" x14ac:dyDescent="0.35">
      <c r="A47" s="91"/>
      <c r="B47" s="11" t="str">
        <f>+'OCL 5'!E2</f>
        <v>OCL Example Fund 5</v>
      </c>
      <c r="G47" s="91"/>
      <c r="H47" s="184">
        <f>+'OCL 5'!I28</f>
        <v>0</v>
      </c>
    </row>
    <row r="48" spans="1:9" ht="23.25" hidden="1" x14ac:dyDescent="0.35">
      <c r="A48" s="91"/>
      <c r="B48" s="11" t="str">
        <f>+'OCL 6'!E2</f>
        <v>OCL Example Fund 6</v>
      </c>
      <c r="G48" s="91"/>
      <c r="H48" s="184">
        <f>+'OCL 6'!I28</f>
        <v>0</v>
      </c>
    </row>
    <row r="49" spans="1:8" ht="23.25" hidden="1" x14ac:dyDescent="0.35">
      <c r="A49" s="91"/>
      <c r="B49" s="11" t="str">
        <f>+'OCL 7'!E2</f>
        <v>OCL Example Fund 7</v>
      </c>
      <c r="G49" s="91"/>
      <c r="H49" s="184">
        <f>+'OCL 7'!I28</f>
        <v>0</v>
      </c>
    </row>
    <row r="50" spans="1:8" ht="23.25" hidden="1" x14ac:dyDescent="0.35">
      <c r="A50" s="91"/>
      <c r="B50" s="11" t="str">
        <f>+'OCL 8'!E2</f>
        <v>OCL Example Fund 8</v>
      </c>
      <c r="G50" s="91"/>
      <c r="H50" s="184">
        <f>+'OCL 8'!I28</f>
        <v>0</v>
      </c>
    </row>
    <row r="51" spans="1:8" ht="23.25" hidden="1" x14ac:dyDescent="0.35">
      <c r="A51" s="91"/>
      <c r="B51" s="11" t="str">
        <f>+'OCL 9'!E2</f>
        <v>OCL Example Fund 9</v>
      </c>
      <c r="G51" s="91"/>
      <c r="H51" s="184">
        <f>+'OCL 9'!I28</f>
        <v>0</v>
      </c>
    </row>
    <row r="52" spans="1:8" ht="23.25" hidden="1" x14ac:dyDescent="0.35">
      <c r="A52" s="91"/>
      <c r="B52" s="11" t="str">
        <f>+'OCL 10'!E2</f>
        <v>OCL Example Fund 10</v>
      </c>
      <c r="G52" s="91"/>
      <c r="H52" s="184">
        <f>+'OCL 10'!I28</f>
        <v>0</v>
      </c>
    </row>
    <row r="53" spans="1:8" ht="23.25" x14ac:dyDescent="0.35">
      <c r="A53" s="91"/>
      <c r="B53" s="92"/>
      <c r="G53" s="91"/>
      <c r="H53" s="219"/>
    </row>
    <row r="54" spans="1:8" ht="23.25" x14ac:dyDescent="0.35">
      <c r="A54" s="91"/>
      <c r="B54" s="92" t="s">
        <v>99</v>
      </c>
      <c r="G54" s="91"/>
      <c r="H54" s="185">
        <f>SUM(H11:H52)</f>
        <v>11183.970000000007</v>
      </c>
    </row>
    <row r="55" spans="1:8" ht="23.25" x14ac:dyDescent="0.35">
      <c r="A55" s="91"/>
      <c r="B55" s="91"/>
      <c r="C55" s="91"/>
      <c r="D55" s="91"/>
      <c r="E55" s="91"/>
      <c r="F55" s="91"/>
      <c r="H55" s="91"/>
    </row>
    <row r="56" spans="1:8" ht="23.25" x14ac:dyDescent="0.35">
      <c r="A56" s="92"/>
      <c r="B56" s="91"/>
      <c r="C56" s="91"/>
      <c r="D56" s="91"/>
      <c r="E56" s="91"/>
      <c r="F56" s="91"/>
      <c r="G56" s="91"/>
      <c r="H56" s="91"/>
    </row>
    <row r="57" spans="1:8" ht="23.25" x14ac:dyDescent="0.35">
      <c r="A57" s="92"/>
      <c r="B57" s="91"/>
      <c r="C57" s="91"/>
      <c r="D57" s="91"/>
      <c r="E57" s="91"/>
      <c r="F57" s="91"/>
      <c r="G57" s="91"/>
      <c r="H57" s="91"/>
    </row>
    <row r="58" spans="1:8" ht="23.25" x14ac:dyDescent="0.35">
      <c r="A58" s="91"/>
      <c r="B58" s="91"/>
      <c r="C58" s="91"/>
      <c r="D58" s="91"/>
      <c r="E58" s="91"/>
      <c r="F58" s="91"/>
      <c r="G58" s="91"/>
      <c r="H58" s="91"/>
    </row>
    <row r="59" spans="1:8" ht="27" x14ac:dyDescent="0.35">
      <c r="A59" s="91"/>
      <c r="B59" s="140"/>
      <c r="C59" s="140"/>
      <c r="D59" s="140"/>
      <c r="E59" s="140"/>
      <c r="F59" s="140"/>
      <c r="G59" s="140"/>
      <c r="H59" s="91"/>
    </row>
    <row r="60" spans="1:8" ht="91.5" customHeight="1" x14ac:dyDescent="0.35">
      <c r="A60" s="91"/>
      <c r="B60" s="260" t="s">
        <v>415</v>
      </c>
      <c r="C60" s="261"/>
      <c r="D60" s="261"/>
      <c r="E60" s="261"/>
      <c r="F60" s="261"/>
      <c r="G60" s="261"/>
      <c r="H60" s="261"/>
    </row>
    <row r="61" spans="1:8" ht="23.25" x14ac:dyDescent="0.35">
      <c r="A61" s="91"/>
      <c r="B61" s="91"/>
      <c r="C61" s="91"/>
      <c r="D61" s="91"/>
      <c r="E61" s="91"/>
      <c r="F61" s="91"/>
      <c r="G61" s="91"/>
    </row>
    <row r="62" spans="1:8" ht="27" x14ac:dyDescent="0.35">
      <c r="A62" s="91" t="s">
        <v>90</v>
      </c>
      <c r="B62" s="140" t="s">
        <v>414</v>
      </c>
      <c r="C62" s="91"/>
      <c r="D62" s="91"/>
      <c r="E62" s="91"/>
      <c r="F62" s="91"/>
      <c r="G62" s="91"/>
    </row>
    <row r="63" spans="1:8" ht="27" x14ac:dyDescent="0.35">
      <c r="A63" s="91"/>
      <c r="B63" s="140"/>
      <c r="C63" s="91"/>
      <c r="D63" s="91"/>
      <c r="E63" s="91"/>
      <c r="F63" s="91"/>
      <c r="G63" s="91"/>
    </row>
    <row r="65" spans="7:8" x14ac:dyDescent="0.2">
      <c r="G65" s="141"/>
      <c r="H65" s="141"/>
    </row>
    <row r="67" spans="7:8" ht="25.5" x14ac:dyDescent="0.35">
      <c r="G67" s="142" t="s">
        <v>103</v>
      </c>
    </row>
  </sheetData>
  <mergeCells count="4">
    <mergeCell ref="A4:H4"/>
    <mergeCell ref="B60:H60"/>
    <mergeCell ref="A5:H5"/>
    <mergeCell ref="A3:H3"/>
  </mergeCells>
  <phoneticPr fontId="0" type="noConversion"/>
  <printOptions gridLinesSet="0"/>
  <pageMargins left="0.75" right="0.75" top="1" bottom="1" header="0.5" footer="0.5"/>
  <pageSetup scale="56" orientation="portrait" r:id="rId1"/>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1B64-6225-4D92-AA85-2E7E03D0D7E9}">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221</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+'DS9 WKS'!G45</f>
        <v>0</v>
      </c>
      <c r="H9" s="14"/>
      <c r="I9" s="14"/>
    </row>
    <row r="10" spans="1:16" x14ac:dyDescent="0.2">
      <c r="B10" s="9" t="s">
        <v>142</v>
      </c>
      <c r="G10" s="22">
        <f>+'DS9 WKS'!G49</f>
        <v>0</v>
      </c>
      <c r="H10" s="14"/>
      <c r="I10" s="14"/>
      <c r="N10" s="10" t="s">
        <v>109</v>
      </c>
      <c r="P10" s="46">
        <f>+'DS9 WKS'!E45</f>
        <v>0</v>
      </c>
    </row>
    <row r="11" spans="1:16" ht="15.75" thickBot="1" x14ac:dyDescent="0.25">
      <c r="B11" s="9" t="s">
        <v>9</v>
      </c>
      <c r="G11" s="22"/>
      <c r="H11" s="14"/>
      <c r="I11" s="21">
        <f>G9+G10</f>
        <v>0</v>
      </c>
      <c r="N11" s="10" t="s">
        <v>110</v>
      </c>
      <c r="P11" s="47">
        <f>+'DS9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+'DS9 WKS'!G45</f>
        <v>0</v>
      </c>
    </row>
    <row r="17" spans="1:16" x14ac:dyDescent="0.2">
      <c r="A17" s="9">
        <v>4</v>
      </c>
      <c r="B17" s="9" t="s">
        <v>115</v>
      </c>
      <c r="F17" s="9" t="str">
        <f>(+TOC!D2-1) &amp; " (Note 2)"</f>
        <v>2025 (Note 2)</v>
      </c>
      <c r="I17" s="21">
        <f>+'DS9 WKS'!E50</f>
        <v>0</v>
      </c>
      <c r="N17" s="10" t="s">
        <v>267</v>
      </c>
      <c r="P17" s="81">
        <f>+'DS9 WKS'!G49</f>
        <v>0</v>
      </c>
    </row>
    <row r="18" spans="1:16" x14ac:dyDescent="0.2">
      <c r="A18" s="9" t="s">
        <v>15</v>
      </c>
      <c r="B18" s="9" t="s">
        <v>143</v>
      </c>
      <c r="G18" s="20">
        <f>+'DS9 WKS'!G27</f>
        <v>0</v>
      </c>
      <c r="I18" s="1"/>
      <c r="N18" s="10" t="s">
        <v>98</v>
      </c>
      <c r="P18" s="80">
        <f>SUM(P16:P17)</f>
        <v>0</v>
      </c>
    </row>
    <row r="19" spans="1:16" x14ac:dyDescent="0.2">
      <c r="B19" s="9" t="s">
        <v>144</v>
      </c>
      <c r="G19" s="19">
        <f>+'DS9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79" priority="4" operator="containsText" text="Too High">
      <formula>NOT(ISERROR(SEARCH("Too High",K12)))</formula>
    </cfRule>
  </conditionalFormatting>
  <conditionalFormatting sqref="K12">
    <cfRule type="containsText" dxfId="78" priority="5" operator="containsText" text="Within Limitations">
      <formula>NOT(ISERROR(SEARCH("Within Limitations",K12)))</formula>
    </cfRule>
  </conditionalFormatting>
  <conditionalFormatting sqref="K27">
    <cfRule type="containsText" dxfId="77" priority="6" operator="containsText" text="Within Limitations">
      <formula>NOT(ISERROR(SEARCH("Within Limitations",K27)))</formula>
    </cfRule>
  </conditionalFormatting>
  <conditionalFormatting sqref="P14">
    <cfRule type="expression" dxfId="76" priority="1">
      <formula>"$P$14&gt;(.75*$P$12)"</formula>
    </cfRule>
  </conditionalFormatting>
  <conditionalFormatting sqref="P20">
    <cfRule type="expression" dxfId="75" priority="2">
      <formula>"$P$14&gt;(.75*$P$12)"</formula>
    </cfRule>
  </conditionalFormatting>
  <hyperlinks>
    <hyperlink ref="G69" r:id="rId1" xr:uid="{3AA7965D-02A3-47CF-8184-8730A8E26077}"/>
  </hyperlinks>
  <pageMargins left="0.7" right="0.7" top="0.75" bottom="0.75" header="0.3" footer="0.3"/>
  <pageSetup scale="63" orientation="portrait"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5D18-113E-4CA1-B6D4-C5C37A397049}">
  <sheetPr>
    <pageSetUpPr fitToPage="1"/>
  </sheetPr>
  <dimension ref="A1:H51"/>
  <sheetViews>
    <sheetView zoomScale="85" zoomScaleNormal="85" workbookViewId="0">
      <selection activeCell="A11" sqref="A11:C51"/>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9'!D2</f>
        <v>DS Example Fund 9</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9'!E3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200">
        <v>0</v>
      </c>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1">
        <f>G27-G45</f>
        <v>0</v>
      </c>
    </row>
    <row r="47" spans="1:8" ht="15.75" x14ac:dyDescent="0.25">
      <c r="A47" s="223" t="s">
        <v>61</v>
      </c>
      <c r="B47" s="89"/>
      <c r="C47" s="89"/>
      <c r="D47" s="87">
        <v>0</v>
      </c>
      <c r="E47" s="35">
        <f>+D50</f>
        <v>0</v>
      </c>
      <c r="F47" s="36">
        <f>+E50</f>
        <v>0</v>
      </c>
      <c r="G47" s="191">
        <f>+E50</f>
        <v>0</v>
      </c>
    </row>
    <row r="48" spans="1:8" ht="20.100000000000001" customHeight="1" x14ac:dyDescent="0.25">
      <c r="A48" s="223" t="s">
        <v>62</v>
      </c>
      <c r="B48" s="89"/>
      <c r="C48" s="89"/>
      <c r="D48" s="87">
        <v>0</v>
      </c>
      <c r="E48" s="87">
        <v>0</v>
      </c>
      <c r="F48" s="88">
        <v>0</v>
      </c>
      <c r="G48" s="192">
        <v>0</v>
      </c>
    </row>
    <row r="49" spans="1:7" ht="20.100000000000001" customHeight="1" x14ac:dyDescent="0.25">
      <c r="A49" s="223" t="s">
        <v>68</v>
      </c>
      <c r="B49" s="89"/>
      <c r="C49" s="89"/>
      <c r="D49" s="87">
        <v>0</v>
      </c>
      <c r="E49" s="87">
        <v>0</v>
      </c>
      <c r="F49" s="88">
        <v>0</v>
      </c>
      <c r="G49" s="192">
        <v>0</v>
      </c>
    </row>
    <row r="50" spans="1:7" ht="20.100000000000001" customHeight="1" x14ac:dyDescent="0.25">
      <c r="A50" s="223" t="s">
        <v>140</v>
      </c>
      <c r="B50" s="89"/>
      <c r="C50" s="89"/>
      <c r="D50" s="188">
        <f>D46+D47+D48-D49</f>
        <v>0</v>
      </c>
      <c r="E50" s="189">
        <f>E46+E47+E48-E49</f>
        <v>0</v>
      </c>
      <c r="F50" s="190">
        <f>F46+F47+F48-F49</f>
        <v>0</v>
      </c>
      <c r="G50" s="193">
        <f>G46+G47+G48-G49</f>
        <v>0</v>
      </c>
    </row>
    <row r="51" spans="1:7" ht="20.100000000000001" customHeight="1" x14ac:dyDescent="0.2">
      <c r="A51" s="89"/>
      <c r="B51" s="89"/>
      <c r="C51" s="89"/>
    </row>
  </sheetData>
  <mergeCells count="3">
    <mergeCell ref="A4:G4"/>
    <mergeCell ref="A5:G5"/>
    <mergeCell ref="A6:G6"/>
  </mergeCells>
  <pageMargins left="0.7" right="0.7" top="0.75" bottom="0.75" header="0.3" footer="0.3"/>
  <pageSetup scale="76" orientation="portrait"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EA78-3FF6-4585-8BD1-AEE9C7209E3B}">
  <sheetPr>
    <pageSetUpPr fitToPage="1"/>
  </sheetPr>
  <dimension ref="A1:P69"/>
  <sheetViews>
    <sheetView showGridLines="0" zoomScale="85" zoomScaleNormal="85" workbookViewId="0">
      <selection activeCell="E3" sqref="E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 style="10" customWidth="1"/>
    <col min="16" max="16" width="10.33203125" style="10" bestFit="1" customWidth="1"/>
    <col min="17" max="16384" width="8.88671875" style="10"/>
  </cols>
  <sheetData>
    <row r="1" spans="1:16" x14ac:dyDescent="0.2">
      <c r="I1" s="182" t="s">
        <v>116</v>
      </c>
    </row>
    <row r="2" spans="1:16" ht="26.25" x14ac:dyDescent="0.4">
      <c r="D2" s="232" t="s">
        <v>222</v>
      </c>
      <c r="E2" s="229"/>
      <c r="F2" s="230"/>
      <c r="G2" s="89"/>
    </row>
    <row r="3" spans="1:16" ht="23.25" x14ac:dyDescent="0.35">
      <c r="A3" s="15"/>
      <c r="B3" s="11"/>
      <c r="C3" s="15"/>
      <c r="D3" s="91"/>
      <c r="E3" s="233" t="s">
        <v>175</v>
      </c>
      <c r="F3" s="92"/>
      <c r="G3" s="91"/>
      <c r="H3" s="15"/>
      <c r="I3" s="15"/>
    </row>
    <row r="4" spans="1:16" ht="23.25" x14ac:dyDescent="0.35">
      <c r="A4" s="15"/>
      <c r="B4" s="11"/>
      <c r="C4" s="15"/>
      <c r="D4" s="91"/>
      <c r="E4" s="91"/>
      <c r="F4" s="91"/>
      <c r="G4" s="91"/>
      <c r="H4" s="15"/>
    </row>
    <row r="5" spans="1:16" ht="24" thickBot="1" x14ac:dyDescent="0.4">
      <c r="A5" s="15"/>
      <c r="B5" s="11"/>
      <c r="C5" s="15"/>
      <c r="D5" s="15"/>
      <c r="E5" s="40"/>
      <c r="F5" s="78"/>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+'DS10 WKS'!G45</f>
        <v>0</v>
      </c>
      <c r="H9" s="14"/>
      <c r="I9" s="14"/>
    </row>
    <row r="10" spans="1:16" x14ac:dyDescent="0.2">
      <c r="B10" s="9" t="s">
        <v>142</v>
      </c>
      <c r="G10" s="22">
        <f>+'DS10 WKS'!G49</f>
        <v>0</v>
      </c>
      <c r="H10" s="14"/>
      <c r="I10" s="14"/>
      <c r="N10" s="10" t="s">
        <v>109</v>
      </c>
      <c r="P10" s="46">
        <f>+'DS10 WKS'!E45</f>
        <v>0</v>
      </c>
    </row>
    <row r="11" spans="1:16" ht="15.75" thickBot="1" x14ac:dyDescent="0.25">
      <c r="B11" s="9" t="s">
        <v>9</v>
      </c>
      <c r="G11" s="22"/>
      <c r="H11" s="14"/>
      <c r="I11" s="21">
        <f>G9+G10</f>
        <v>0</v>
      </c>
      <c r="N11" s="10" t="s">
        <v>110</v>
      </c>
      <c r="P11" s="47">
        <f>+'DS10 WKS'!E49</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+'DS10 WKS'!G45</f>
        <v>0</v>
      </c>
    </row>
    <row r="17" spans="1:16" x14ac:dyDescent="0.2">
      <c r="A17" s="9">
        <v>4</v>
      </c>
      <c r="B17" s="9" t="s">
        <v>115</v>
      </c>
      <c r="F17" s="9" t="str">
        <f>(+TOC!D2-1) &amp; " (Note 2)"</f>
        <v>2025 (Note 2)</v>
      </c>
      <c r="I17" s="21">
        <f>+'DS10 WKS'!E50</f>
        <v>0</v>
      </c>
      <c r="N17" s="10" t="s">
        <v>267</v>
      </c>
      <c r="P17" s="81">
        <f>+'DS10 WKS'!G49</f>
        <v>0</v>
      </c>
    </row>
    <row r="18" spans="1:16" x14ac:dyDescent="0.2">
      <c r="A18" s="9" t="s">
        <v>15</v>
      </c>
      <c r="B18" s="9" t="s">
        <v>143</v>
      </c>
      <c r="G18" s="20">
        <f>+'DS10 WKS'!G27</f>
        <v>0</v>
      </c>
      <c r="I18" s="1"/>
      <c r="N18" s="10" t="s">
        <v>98</v>
      </c>
      <c r="P18" s="80">
        <f>SUM(P16:P17)</f>
        <v>0</v>
      </c>
    </row>
    <row r="19" spans="1:16" x14ac:dyDescent="0.2">
      <c r="B19" s="9" t="s">
        <v>144</v>
      </c>
      <c r="G19" s="19">
        <f>+'DS10 WKS'!G48</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row>
    <row r="32" spans="1:16" ht="37.5" customHeight="1" x14ac:dyDescent="0.25">
      <c r="A32" s="268" t="s">
        <v>106</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row r="69" spans="1:10" ht="15.75" x14ac:dyDescent="0.25">
      <c r="A69" s="10" t="s">
        <v>156</v>
      </c>
      <c r="G69" s="75" t="s">
        <v>157</v>
      </c>
    </row>
  </sheetData>
  <mergeCells count="7">
    <mergeCell ref="A53:J66"/>
    <mergeCell ref="N8:P8"/>
    <mergeCell ref="A32:I32"/>
    <mergeCell ref="A34:I36"/>
    <mergeCell ref="A40:J44"/>
    <mergeCell ref="A46:J52"/>
    <mergeCell ref="N27:P27"/>
  </mergeCells>
  <conditionalFormatting sqref="K12 K27">
    <cfRule type="containsText" dxfId="74" priority="4" operator="containsText" text="Too High">
      <formula>NOT(ISERROR(SEARCH("Too High",K12)))</formula>
    </cfRule>
  </conditionalFormatting>
  <conditionalFormatting sqref="K12">
    <cfRule type="containsText" dxfId="73" priority="5" operator="containsText" text="Within Limitations">
      <formula>NOT(ISERROR(SEARCH("Within Limitations",K12)))</formula>
    </cfRule>
  </conditionalFormatting>
  <conditionalFormatting sqref="K27">
    <cfRule type="containsText" dxfId="72" priority="6" operator="containsText" text="Within Limitations">
      <formula>NOT(ISERROR(SEARCH("Within Limitations",K27)))</formula>
    </cfRule>
  </conditionalFormatting>
  <conditionalFormatting sqref="P14">
    <cfRule type="expression" dxfId="71" priority="1">
      <formula>"$P$14&gt;(.75*$P$12)"</formula>
    </cfRule>
  </conditionalFormatting>
  <conditionalFormatting sqref="P20">
    <cfRule type="expression" dxfId="70" priority="2">
      <formula>"$P$14&gt;(.75*$P$12)"</formula>
    </cfRule>
  </conditionalFormatting>
  <hyperlinks>
    <hyperlink ref="G69" r:id="rId1" xr:uid="{E0BEFB56-C4BD-45F7-865D-34D190E68B0B}"/>
  </hyperlinks>
  <pageMargins left="0.7" right="0.7" top="0.75" bottom="0.75" header="0.3" footer="0.3"/>
  <pageSetup scale="63" orientation="portrait"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5113-BDE1-474A-8F8B-10BAC5A5A651}">
  <sheetPr>
    <pageSetUpPr fitToPage="1"/>
  </sheetPr>
  <dimension ref="A1:H51"/>
  <sheetViews>
    <sheetView zoomScale="85" zoomScaleNormal="85" workbookViewId="0">
      <selection activeCell="A11" sqref="A11:C50"/>
    </sheetView>
  </sheetViews>
  <sheetFormatPr defaultColWidth="9.77734375" defaultRowHeight="15" x14ac:dyDescent="0.2"/>
  <cols>
    <col min="1" max="2" width="9.77734375" style="10"/>
    <col min="3" max="3" width="8.44140625" style="10" customWidth="1"/>
    <col min="4" max="4" width="17.109375" style="10" customWidth="1"/>
    <col min="5" max="5" width="15.77734375" style="10" customWidth="1"/>
    <col min="6" max="7" width="14.77734375" style="10" customWidth="1"/>
    <col min="8" max="8" width="4.77734375" style="10" customWidth="1"/>
    <col min="9" max="16384" width="9.77734375" style="10"/>
  </cols>
  <sheetData>
    <row r="1" spans="1:8" ht="15" customHeight="1" x14ac:dyDescent="0.2">
      <c r="G1" s="182" t="s">
        <v>117</v>
      </c>
    </row>
    <row r="2" spans="1:8" ht="15" customHeight="1" x14ac:dyDescent="0.2">
      <c r="G2" s="9"/>
    </row>
    <row r="3" spans="1:8" ht="15" customHeight="1" x14ac:dyDescent="0.2"/>
    <row r="4" spans="1:8" ht="15" customHeight="1" x14ac:dyDescent="0.25">
      <c r="A4" s="271" t="str">
        <f>+'DS 10'!D2</f>
        <v>DS Example Fund 10</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+'DS 10'!E3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9"/>
      <c r="G12" s="117"/>
      <c r="H12" s="54"/>
    </row>
    <row r="13" spans="1:8" ht="21" customHeight="1" x14ac:dyDescent="0.2">
      <c r="A13" s="220" t="s">
        <v>159</v>
      </c>
      <c r="B13" s="89"/>
      <c r="C13" s="89"/>
      <c r="D13" s="115">
        <v>0</v>
      </c>
      <c r="E13" s="116">
        <v>0</v>
      </c>
      <c r="F13" s="119"/>
      <c r="G13" s="118">
        <v>0</v>
      </c>
      <c r="H13" s="54"/>
    </row>
    <row r="14" spans="1:8" ht="21" customHeight="1" x14ac:dyDescent="0.2">
      <c r="A14" s="220" t="s">
        <v>160</v>
      </c>
      <c r="B14" s="89"/>
      <c r="C14" s="89"/>
      <c r="D14" s="115">
        <v>0</v>
      </c>
      <c r="E14" s="116">
        <v>0</v>
      </c>
      <c r="F14" s="119"/>
      <c r="G14" s="118">
        <v>0</v>
      </c>
      <c r="H14" s="34"/>
    </row>
    <row r="15" spans="1:8" ht="21" customHeight="1" x14ac:dyDescent="0.2">
      <c r="A15" s="220" t="s">
        <v>138</v>
      </c>
      <c r="B15" s="89"/>
      <c r="C15" s="89"/>
      <c r="D15" s="115">
        <v>0</v>
      </c>
      <c r="E15" s="116">
        <v>0</v>
      </c>
      <c r="F15" s="119"/>
      <c r="G15" s="118">
        <v>0</v>
      </c>
      <c r="H15" s="34"/>
    </row>
    <row r="16" spans="1:8" ht="20.25" customHeight="1" x14ac:dyDescent="0.2">
      <c r="A16" s="220" t="s">
        <v>137</v>
      </c>
      <c r="B16" s="89"/>
      <c r="C16" s="89"/>
      <c r="D16" s="115">
        <v>0</v>
      </c>
      <c r="E16" s="116">
        <v>0</v>
      </c>
      <c r="F16" s="119"/>
      <c r="G16" s="118">
        <v>0</v>
      </c>
      <c r="H16" s="34"/>
    </row>
    <row r="17" spans="1:8" ht="21" customHeight="1" x14ac:dyDescent="0.2">
      <c r="A17" s="220" t="s">
        <v>136</v>
      </c>
      <c r="B17" s="89"/>
      <c r="C17" s="89"/>
      <c r="D17" s="115">
        <v>0</v>
      </c>
      <c r="E17" s="116">
        <v>0</v>
      </c>
      <c r="F17" s="119"/>
      <c r="G17" s="118">
        <v>0</v>
      </c>
      <c r="H17" s="34"/>
    </row>
    <row r="18" spans="1:8" ht="20.25" customHeight="1" x14ac:dyDescent="0.2">
      <c r="A18" s="220"/>
      <c r="B18" s="89"/>
      <c r="C18" s="89"/>
      <c r="D18" s="115">
        <v>0</v>
      </c>
      <c r="E18" s="116">
        <v>0</v>
      </c>
      <c r="F18" s="119"/>
      <c r="G18" s="118">
        <v>0</v>
      </c>
      <c r="H18" s="34"/>
    </row>
    <row r="19" spans="1:8" ht="20.25" customHeight="1" x14ac:dyDescent="0.2">
      <c r="A19" s="220"/>
      <c r="B19" s="89"/>
      <c r="C19" s="89"/>
      <c r="D19" s="115">
        <v>0</v>
      </c>
      <c r="E19" s="116">
        <v>0</v>
      </c>
      <c r="F19" s="119"/>
      <c r="G19" s="118">
        <v>0</v>
      </c>
      <c r="H19" s="34"/>
    </row>
    <row r="20" spans="1:8" ht="20.25" customHeight="1" x14ac:dyDescent="0.2">
      <c r="A20" s="220"/>
      <c r="B20" s="89"/>
      <c r="C20" s="89"/>
      <c r="D20" s="115">
        <v>0</v>
      </c>
      <c r="E20" s="116">
        <v>0</v>
      </c>
      <c r="F20" s="119"/>
      <c r="G20" s="118">
        <v>0</v>
      </c>
      <c r="H20" s="34"/>
    </row>
    <row r="21" spans="1:8" ht="20.25" customHeight="1" x14ac:dyDescent="0.2">
      <c r="A21" s="220"/>
      <c r="B21" s="89"/>
      <c r="C21" s="89"/>
      <c r="D21" s="115">
        <v>0</v>
      </c>
      <c r="E21" s="116">
        <v>0</v>
      </c>
      <c r="F21" s="119"/>
      <c r="G21" s="118">
        <v>0</v>
      </c>
      <c r="H21" s="34"/>
    </row>
    <row r="22" spans="1:8" ht="21" customHeight="1" x14ac:dyDescent="0.2">
      <c r="A22" s="220"/>
      <c r="B22" s="89"/>
      <c r="C22" s="89"/>
      <c r="D22" s="115">
        <v>0</v>
      </c>
      <c r="E22" s="116">
        <v>0</v>
      </c>
      <c r="F22" s="119"/>
      <c r="G22" s="118">
        <v>0</v>
      </c>
      <c r="H22" s="34"/>
    </row>
    <row r="23" spans="1:8" ht="21" customHeight="1" x14ac:dyDescent="0.2">
      <c r="A23" s="220"/>
      <c r="B23" s="89"/>
      <c r="C23" s="89"/>
      <c r="D23" s="115">
        <v>0</v>
      </c>
      <c r="E23" s="116">
        <v>0</v>
      </c>
      <c r="F23" s="119"/>
      <c r="G23" s="118">
        <v>0</v>
      </c>
      <c r="H23" s="34"/>
    </row>
    <row r="24" spans="1:8" ht="21" customHeight="1" x14ac:dyDescent="0.2">
      <c r="A24" s="220"/>
      <c r="B24" s="89"/>
      <c r="C24" s="89"/>
      <c r="D24" s="115">
        <v>0</v>
      </c>
      <c r="E24" s="116">
        <v>0</v>
      </c>
      <c r="F24" s="119"/>
      <c r="G24" s="118">
        <v>0</v>
      </c>
      <c r="H24" s="34"/>
    </row>
    <row r="25" spans="1:8" ht="21" customHeight="1" x14ac:dyDescent="0.2">
      <c r="A25" s="220"/>
      <c r="B25" s="89"/>
      <c r="C25" s="89"/>
      <c r="D25" s="115">
        <v>0</v>
      </c>
      <c r="E25" s="116">
        <v>0</v>
      </c>
      <c r="F25" s="119"/>
      <c r="G25" s="118">
        <v>0</v>
      </c>
      <c r="H25" s="34"/>
    </row>
    <row r="26" spans="1:8" ht="20.25" customHeight="1" x14ac:dyDescent="0.2">
      <c r="A26" s="220"/>
      <c r="B26" s="89"/>
      <c r="C26" s="89"/>
      <c r="D26" s="115">
        <v>0</v>
      </c>
      <c r="E26" s="116">
        <v>0</v>
      </c>
      <c r="F26" s="119"/>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147</v>
      </c>
      <c r="B32" s="89"/>
      <c r="C32" s="89"/>
      <c r="D32" s="109">
        <v>0</v>
      </c>
      <c r="E32" s="109">
        <v>0</v>
      </c>
      <c r="F32" s="110">
        <v>0</v>
      </c>
      <c r="G32" s="109">
        <v>0</v>
      </c>
      <c r="H32" s="28"/>
    </row>
    <row r="33" spans="1:8" ht="20.25" customHeight="1" x14ac:dyDescent="0.2">
      <c r="A33" s="220" t="s">
        <v>82</v>
      </c>
      <c r="B33" s="89"/>
      <c r="C33" s="89"/>
      <c r="D33" s="109">
        <v>0</v>
      </c>
      <c r="E33" s="109">
        <v>0</v>
      </c>
      <c r="F33" s="110">
        <v>0</v>
      </c>
      <c r="G33" s="109">
        <v>0</v>
      </c>
      <c r="H33" s="28"/>
    </row>
    <row r="34" spans="1:8" ht="20.25" customHeight="1" x14ac:dyDescent="0.2">
      <c r="A34" s="220" t="s">
        <v>146</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1" customHeight="1" x14ac:dyDescent="0.2">
      <c r="A39" s="220"/>
      <c r="B39" s="89"/>
      <c r="C39" s="89"/>
      <c r="D39" s="109">
        <v>0</v>
      </c>
      <c r="E39" s="109">
        <v>0</v>
      </c>
      <c r="F39" s="110">
        <v>0</v>
      </c>
      <c r="G39" s="109">
        <v>0</v>
      </c>
      <c r="H39" s="28"/>
    </row>
    <row r="40" spans="1:8" ht="21" customHeight="1" x14ac:dyDescent="0.2">
      <c r="A40" s="220"/>
      <c r="B40" s="89"/>
      <c r="C40" s="89"/>
      <c r="D40" s="109">
        <v>0</v>
      </c>
      <c r="E40" s="109">
        <v>0</v>
      </c>
      <c r="F40" s="110">
        <v>0</v>
      </c>
      <c r="G40" s="109">
        <v>0</v>
      </c>
      <c r="H40" s="28"/>
    </row>
    <row r="41" spans="1:8" ht="21" customHeight="1" x14ac:dyDescent="0.2">
      <c r="A41" s="220"/>
      <c r="B41" s="89"/>
      <c r="C41" s="89"/>
      <c r="D41" s="109">
        <v>0</v>
      </c>
      <c r="E41" s="109">
        <v>0</v>
      </c>
      <c r="F41" s="110">
        <v>0</v>
      </c>
      <c r="G41" s="109">
        <v>0</v>
      </c>
      <c r="H41" s="28"/>
    </row>
    <row r="42" spans="1:8" ht="21" customHeight="1" x14ac:dyDescent="0.2">
      <c r="A42" s="220"/>
      <c r="B42" s="89"/>
      <c r="C42" s="89"/>
      <c r="D42" s="109">
        <v>0</v>
      </c>
      <c r="E42" s="109">
        <v>0</v>
      </c>
      <c r="F42" s="110">
        <v>0</v>
      </c>
      <c r="G42" s="109">
        <v>0</v>
      </c>
      <c r="H42" s="28"/>
    </row>
    <row r="43" spans="1:8" ht="21" customHeight="1" x14ac:dyDescent="0.2">
      <c r="A43" s="220"/>
      <c r="B43" s="89"/>
      <c r="C43" s="89"/>
      <c r="D43" s="109">
        <v>0</v>
      </c>
      <c r="E43" s="109">
        <v>0</v>
      </c>
      <c r="F43" s="110">
        <v>0</v>
      </c>
      <c r="G43" s="109">
        <v>0</v>
      </c>
      <c r="H43" s="28"/>
    </row>
    <row r="44" spans="1:8" ht="20.25" customHeight="1" x14ac:dyDescent="0.2">
      <c r="A44" s="220"/>
      <c r="B44" s="89"/>
      <c r="C44" s="89"/>
      <c r="D44" s="87">
        <v>0</v>
      </c>
      <c r="E44" s="87">
        <v>0</v>
      </c>
      <c r="F44" s="88">
        <v>0</v>
      </c>
      <c r="G44" s="200">
        <v>0</v>
      </c>
    </row>
    <row r="45" spans="1:8" ht="20.100000000000001" customHeight="1" x14ac:dyDescent="0.25">
      <c r="A45" s="223" t="s">
        <v>139</v>
      </c>
      <c r="B45" s="89"/>
      <c r="C45" s="89"/>
      <c r="D45" s="35">
        <f>SUM(D32:D44)</f>
        <v>0</v>
      </c>
      <c r="E45" s="35">
        <f>SUM(E32:E44)</f>
        <v>0</v>
      </c>
      <c r="F45" s="35">
        <f>SUM(F32:F44)</f>
        <v>0</v>
      </c>
      <c r="G45" s="191">
        <f>SUM(G32:G44)</f>
        <v>0</v>
      </c>
    </row>
    <row r="46" spans="1:8" ht="20.100000000000001" customHeight="1" x14ac:dyDescent="0.25">
      <c r="A46" s="223" t="s">
        <v>60</v>
      </c>
      <c r="B46" s="89"/>
      <c r="C46" s="89"/>
      <c r="D46" s="35">
        <f>D27-D45</f>
        <v>0</v>
      </c>
      <c r="E46" s="35">
        <f>E27-E45</f>
        <v>0</v>
      </c>
      <c r="F46" s="36">
        <f>G27-F45</f>
        <v>0</v>
      </c>
      <c r="G46" s="191">
        <f>G27-G45</f>
        <v>0</v>
      </c>
    </row>
    <row r="47" spans="1:8" ht="15.75" x14ac:dyDescent="0.25">
      <c r="A47" s="223" t="s">
        <v>61</v>
      </c>
      <c r="B47" s="89"/>
      <c r="C47" s="89"/>
      <c r="D47" s="87">
        <v>0</v>
      </c>
      <c r="E47" s="35">
        <f>+D50</f>
        <v>0</v>
      </c>
      <c r="F47" s="36">
        <f>+E50</f>
        <v>0</v>
      </c>
      <c r="G47" s="191">
        <f>+E50</f>
        <v>0</v>
      </c>
    </row>
    <row r="48" spans="1:8" ht="20.100000000000001" customHeight="1" x14ac:dyDescent="0.25">
      <c r="A48" s="223" t="s">
        <v>62</v>
      </c>
      <c r="B48" s="89"/>
      <c r="C48" s="89"/>
      <c r="D48" s="204">
        <v>0</v>
      </c>
      <c r="E48" s="204">
        <v>0</v>
      </c>
      <c r="F48" s="205">
        <v>0</v>
      </c>
      <c r="G48" s="206">
        <v>0</v>
      </c>
    </row>
    <row r="49" spans="1:7" ht="20.100000000000001" customHeight="1" x14ac:dyDescent="0.25">
      <c r="A49" s="223" t="s">
        <v>68</v>
      </c>
      <c r="B49" s="89"/>
      <c r="C49" s="89"/>
      <c r="D49" s="201">
        <v>0</v>
      </c>
      <c r="E49" s="201">
        <v>0</v>
      </c>
      <c r="F49" s="202">
        <v>0</v>
      </c>
      <c r="G49" s="203">
        <v>0</v>
      </c>
    </row>
    <row r="50" spans="1:7" ht="20.100000000000001" customHeight="1" x14ac:dyDescent="0.25">
      <c r="A50" s="223" t="s">
        <v>140</v>
      </c>
      <c r="B50" s="89"/>
      <c r="C50" s="89"/>
      <c r="D50" s="188">
        <f>D46+D47+D48-D49</f>
        <v>0</v>
      </c>
      <c r="E50" s="189">
        <f>E46+E47+E48-E49</f>
        <v>0</v>
      </c>
      <c r="F50" s="190">
        <f>F46+F47+F48-F49</f>
        <v>0</v>
      </c>
      <c r="G50" s="193">
        <f>G46+G47+G48-G49</f>
        <v>0</v>
      </c>
    </row>
    <row r="51" spans="1:7" ht="20.100000000000001" customHeight="1" x14ac:dyDescent="0.2"/>
  </sheetData>
  <mergeCells count="3">
    <mergeCell ref="A4:G4"/>
    <mergeCell ref="A5:G5"/>
    <mergeCell ref="A6:G6"/>
  </mergeCells>
  <pageMargins left="0.7" right="0.7" top="0.75" bottom="0.75" header="0.3" footer="0.3"/>
  <pageSetup scale="76" orientation="portrait" r:id="rId1"/>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353B-56B2-4B0C-B2C1-59A7CD3AD7AD}">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202</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+'OCL1 WKS'!G56</f>
        <v>0</v>
      </c>
      <c r="H9" s="14"/>
      <c r="I9" s="14"/>
    </row>
    <row r="10" spans="1:16" x14ac:dyDescent="0.2">
      <c r="B10" s="9" t="s">
        <v>149</v>
      </c>
      <c r="G10" s="22">
        <f>+'OCL1 WKS'!G60</f>
        <v>0</v>
      </c>
      <c r="H10" s="14"/>
      <c r="I10" s="14"/>
      <c r="N10" s="10" t="s">
        <v>109</v>
      </c>
      <c r="P10" s="46">
        <f>+'OCL1 WKS'!E56</f>
        <v>0</v>
      </c>
    </row>
    <row r="11" spans="1:16" ht="15.75" thickBot="1" x14ac:dyDescent="0.25">
      <c r="B11" s="9" t="s">
        <v>9</v>
      </c>
      <c r="G11" s="22"/>
      <c r="H11" s="14"/>
      <c r="I11" s="21">
        <f>G9+G10</f>
        <v>0</v>
      </c>
      <c r="N11" s="10" t="s">
        <v>110</v>
      </c>
      <c r="P11" s="47">
        <f>+'OCL1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+'OCL1 WKS'!G56</f>
        <v>0</v>
      </c>
    </row>
    <row r="17" spans="1:16" x14ac:dyDescent="0.2">
      <c r="A17" s="9">
        <v>4</v>
      </c>
      <c r="B17" s="9" t="s">
        <v>115</v>
      </c>
      <c r="F17" s="9" t="str">
        <f>(+TOC!D2-1) &amp; " (Note 2)"</f>
        <v>2025 (Note 2)</v>
      </c>
      <c r="I17" s="21">
        <f>+'OCL1 WKS'!E61</f>
        <v>0</v>
      </c>
      <c r="N17" s="10" t="s">
        <v>267</v>
      </c>
      <c r="P17" s="81">
        <f>+'OCL1 WKS'!G60</f>
        <v>0</v>
      </c>
    </row>
    <row r="18" spans="1:16" x14ac:dyDescent="0.2">
      <c r="A18" s="9" t="s">
        <v>15</v>
      </c>
      <c r="B18" s="9" t="s">
        <v>150</v>
      </c>
      <c r="G18" s="20">
        <f>+'OCL1 WKS'!G27</f>
        <v>0</v>
      </c>
      <c r="I18" s="1"/>
      <c r="N18" s="10" t="s">
        <v>98</v>
      </c>
      <c r="P18" s="80">
        <f>SUM(P16:P17)</f>
        <v>0</v>
      </c>
    </row>
    <row r="19" spans="1:16" x14ac:dyDescent="0.2">
      <c r="B19" s="9" t="s">
        <v>151</v>
      </c>
      <c r="G19" s="19">
        <f>+'OCL1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46:J52"/>
    <mergeCell ref="A53:J66"/>
    <mergeCell ref="E3:F3"/>
    <mergeCell ref="N8:P8"/>
    <mergeCell ref="A32:I32"/>
    <mergeCell ref="A34:I36"/>
    <mergeCell ref="A40:J44"/>
    <mergeCell ref="N27:P27"/>
  </mergeCells>
  <conditionalFormatting sqref="K12 K27">
    <cfRule type="containsText" dxfId="69" priority="6" operator="containsText" text="Too High">
      <formula>NOT(ISERROR(SEARCH("Too High",K12)))</formula>
    </cfRule>
  </conditionalFormatting>
  <conditionalFormatting sqref="K12">
    <cfRule type="containsText" dxfId="68" priority="7" operator="containsText" text="Within Limitations">
      <formula>NOT(ISERROR(SEARCH("Within Limitations",K12)))</formula>
    </cfRule>
  </conditionalFormatting>
  <conditionalFormatting sqref="K27">
    <cfRule type="containsText" dxfId="67" priority="8" operator="containsText" text="Within Limitations">
      <formula>NOT(ISERROR(SEARCH("Within Limitations",K27)))</formula>
    </cfRule>
  </conditionalFormatting>
  <conditionalFormatting sqref="K30">
    <cfRule type="containsText" dxfId="66" priority="3" operator="containsText" text="Too High">
      <formula>NOT(ISERROR(SEARCH("Too High",K30)))</formula>
    </cfRule>
    <cfRule type="containsText" dxfId="65" priority="4" operator="containsText" text="Within Limitations">
      <formula>NOT(ISERROR(SEARCH("Within Limitations",K30)))</formula>
    </cfRule>
  </conditionalFormatting>
  <conditionalFormatting sqref="P14">
    <cfRule type="expression" dxfId="64" priority="1">
      <formula>"$P$14&gt;(.75*$P$12)"</formula>
    </cfRule>
  </conditionalFormatting>
  <conditionalFormatting sqref="P20">
    <cfRule type="expression" dxfId="63" priority="2">
      <formula>"$P$14&gt;(.75*$P$12)"</formula>
    </cfRule>
  </conditionalFormatting>
  <pageMargins left="0.7" right="0.7" top="0.75" bottom="0.75" header="0.3" footer="0.3"/>
  <pageSetup scale="63" orientation="portrait" r:id="rId1"/>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82EAD-9011-4912-AEDB-EEF4BE771F53}">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1'!E2</f>
        <v>OCL Example Fund 1</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1'!E3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3">
        <f>SUM(G13:G26)</f>
        <v>0</v>
      </c>
      <c r="H27" s="3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87">
        <v>0</v>
      </c>
      <c r="E55" s="87">
        <v>0</v>
      </c>
      <c r="F55" s="88">
        <v>0</v>
      </c>
      <c r="G55" s="84">
        <v>0</v>
      </c>
      <c r="H55" s="28"/>
    </row>
    <row r="56" spans="1:8" ht="20.100000000000001" customHeight="1" x14ac:dyDescent="0.25">
      <c r="A56" s="223" t="s">
        <v>139</v>
      </c>
      <c r="B56" s="89"/>
      <c r="C56" s="89"/>
      <c r="D56" s="35">
        <f>SUM(D32:D55)</f>
        <v>0</v>
      </c>
      <c r="E56" s="35">
        <f>SUM(E32:E55)</f>
        <v>0</v>
      </c>
      <c r="F56" s="35">
        <f>SUM(F32:F55)</f>
        <v>0</v>
      </c>
      <c r="G56" s="35">
        <f>SUM(G32:G55)</f>
        <v>0</v>
      </c>
      <c r="H56" s="28"/>
    </row>
    <row r="57" spans="1:8" ht="20.100000000000001" customHeight="1" x14ac:dyDescent="0.25">
      <c r="A57" s="223" t="s">
        <v>60</v>
      </c>
      <c r="B57" s="89"/>
      <c r="C57" s="89"/>
      <c r="D57" s="35">
        <f>D27-D56</f>
        <v>0</v>
      </c>
      <c r="E57" s="35">
        <f>E27-E56</f>
        <v>0</v>
      </c>
      <c r="F57" s="36">
        <f>G27-F56</f>
        <v>0</v>
      </c>
      <c r="G57" s="23">
        <f>G27-G56</f>
        <v>0</v>
      </c>
      <c r="H57" s="28"/>
    </row>
    <row r="58" spans="1:8" ht="15.75" x14ac:dyDescent="0.25">
      <c r="A58" s="223" t="s">
        <v>61</v>
      </c>
      <c r="B58" s="89"/>
      <c r="C58" s="89"/>
      <c r="D58" s="87">
        <v>0</v>
      </c>
      <c r="E58" s="35">
        <f>+D61</f>
        <v>0</v>
      </c>
      <c r="F58" s="36">
        <f>+E61</f>
        <v>0</v>
      </c>
      <c r="G58" s="23">
        <f>+E61</f>
        <v>0</v>
      </c>
      <c r="H58" s="28"/>
    </row>
    <row r="59" spans="1:8" ht="20.100000000000001" customHeight="1" x14ac:dyDescent="0.25">
      <c r="A59" s="223" t="s">
        <v>62</v>
      </c>
      <c r="B59" s="89"/>
      <c r="C59" s="89"/>
      <c r="D59" s="87">
        <v>0</v>
      </c>
      <c r="E59" s="87">
        <v>0</v>
      </c>
      <c r="F59" s="88">
        <v>0</v>
      </c>
      <c r="G59" s="84">
        <v>0</v>
      </c>
      <c r="H59" s="28"/>
    </row>
    <row r="60" spans="1:8" ht="20.100000000000001" customHeight="1" x14ac:dyDescent="0.25">
      <c r="A60" s="223" t="s">
        <v>68</v>
      </c>
      <c r="B60" s="89"/>
      <c r="C60" s="89"/>
      <c r="D60" s="87">
        <v>0</v>
      </c>
      <c r="E60" s="87">
        <v>0</v>
      </c>
      <c r="F60" s="88">
        <v>0</v>
      </c>
      <c r="G60" s="84">
        <v>0</v>
      </c>
      <c r="H60" s="28"/>
    </row>
    <row r="61" spans="1:8" ht="20.100000000000001" customHeight="1" x14ac:dyDescent="0.25">
      <c r="A61" s="223" t="s">
        <v>140</v>
      </c>
      <c r="B61" s="89"/>
      <c r="C61" s="89"/>
      <c r="D61" s="35">
        <f>D57+D58+D59-D60</f>
        <v>0</v>
      </c>
      <c r="E61" s="36">
        <f>E57+E58+E59-E60</f>
        <v>0</v>
      </c>
      <c r="F61" s="37">
        <f>F57+F58+F59-F60</f>
        <v>0</v>
      </c>
      <c r="G61" s="38">
        <f>G57+G58+G59-G60</f>
        <v>0</v>
      </c>
      <c r="H61" s="28"/>
    </row>
    <row r="62" spans="1:8" ht="20.100000000000001" customHeight="1" x14ac:dyDescent="0.2">
      <c r="D62" s="1"/>
      <c r="E62" s="1"/>
      <c r="F62" s="1"/>
    </row>
  </sheetData>
  <mergeCells count="3">
    <mergeCell ref="A4:G4"/>
    <mergeCell ref="A5:G5"/>
    <mergeCell ref="A6:G6"/>
  </mergeCells>
  <pageMargins left="0.7" right="0.7" top="0.75" bottom="0.75" header="0.3" footer="0.3"/>
  <pageSetup scale="61"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0B449-0607-48FE-A0B3-0A75379C0436}">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223</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+'OCL2 WKS'!G56</f>
        <v>0</v>
      </c>
      <c r="H9" s="14"/>
      <c r="I9" s="14"/>
    </row>
    <row r="10" spans="1:16" x14ac:dyDescent="0.2">
      <c r="B10" s="9" t="s">
        <v>149</v>
      </c>
      <c r="G10" s="22">
        <f>+'OCL2 WKS'!G60</f>
        <v>0</v>
      </c>
      <c r="H10" s="14"/>
      <c r="I10" s="14"/>
      <c r="N10" s="10" t="s">
        <v>109</v>
      </c>
      <c r="P10" s="46">
        <f>+'OCL2 WKS'!E56</f>
        <v>0</v>
      </c>
    </row>
    <row r="11" spans="1:16" ht="15.75" thickBot="1" x14ac:dyDescent="0.25">
      <c r="B11" s="9" t="s">
        <v>9</v>
      </c>
      <c r="G11" s="22"/>
      <c r="H11" s="14"/>
      <c r="I11" s="21">
        <f>G9+G10</f>
        <v>0</v>
      </c>
      <c r="N11" s="10" t="s">
        <v>110</v>
      </c>
      <c r="P11" s="47">
        <f>+'OCL2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+'OCL2 WKS'!G56</f>
        <v>0</v>
      </c>
    </row>
    <row r="17" spans="1:16" x14ac:dyDescent="0.2">
      <c r="A17" s="9">
        <v>4</v>
      </c>
      <c r="B17" s="9" t="s">
        <v>115</v>
      </c>
      <c r="F17" s="9" t="str">
        <f>(+TOC!D2-1) &amp; " (Note 2)"</f>
        <v>2025 (Note 2)</v>
      </c>
      <c r="I17" s="21">
        <f>+'OCL2 WKS'!E61</f>
        <v>0</v>
      </c>
      <c r="N17" s="10" t="s">
        <v>267</v>
      </c>
      <c r="P17" s="81">
        <f>+'OCL2 WKS'!G60</f>
        <v>0</v>
      </c>
    </row>
    <row r="18" spans="1:16" x14ac:dyDescent="0.2">
      <c r="A18" s="9" t="s">
        <v>15</v>
      </c>
      <c r="B18" s="9" t="s">
        <v>150</v>
      </c>
      <c r="G18" s="20">
        <f>+'OCL2 WKS'!G27</f>
        <v>0</v>
      </c>
      <c r="I18" s="1"/>
      <c r="N18" s="10" t="s">
        <v>98</v>
      </c>
      <c r="P18" s="80">
        <f>SUM(P16:P17)</f>
        <v>0</v>
      </c>
    </row>
    <row r="19" spans="1:16" x14ac:dyDescent="0.2">
      <c r="B19" s="9" t="s">
        <v>151</v>
      </c>
      <c r="G19" s="19">
        <f>+'OCL2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62" priority="6" operator="containsText" text="Too High">
      <formula>NOT(ISERROR(SEARCH("Too High",K12)))</formula>
    </cfRule>
  </conditionalFormatting>
  <conditionalFormatting sqref="K12">
    <cfRule type="containsText" dxfId="61" priority="7" operator="containsText" text="Within Limitations">
      <formula>NOT(ISERROR(SEARCH("Within Limitations",K12)))</formula>
    </cfRule>
  </conditionalFormatting>
  <conditionalFormatting sqref="K27">
    <cfRule type="containsText" dxfId="60" priority="8" operator="containsText" text="Within Limitations">
      <formula>NOT(ISERROR(SEARCH("Within Limitations",K27)))</formula>
    </cfRule>
  </conditionalFormatting>
  <conditionalFormatting sqref="K30">
    <cfRule type="containsText" dxfId="59" priority="3" operator="containsText" text="Too High">
      <formula>NOT(ISERROR(SEARCH("Too High",K30)))</formula>
    </cfRule>
    <cfRule type="containsText" dxfId="58" priority="4" operator="containsText" text="Within Limitations">
      <formula>NOT(ISERROR(SEARCH("Within Limitations",K30)))</formula>
    </cfRule>
  </conditionalFormatting>
  <conditionalFormatting sqref="P14">
    <cfRule type="expression" dxfId="57" priority="1">
      <formula>"$P$14&gt;(.75*$P$12)"</formula>
    </cfRule>
  </conditionalFormatting>
  <conditionalFormatting sqref="P20">
    <cfRule type="expression" dxfId="56" priority="2">
      <formula>"$P$14&gt;(.75*$P$12)"</formula>
    </cfRule>
  </conditionalFormatting>
  <pageMargins left="0.7" right="0.7" top="0.75" bottom="0.75" header="0.3" footer="0.3"/>
  <pageSetup scale="63" orientation="portrait"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16973-C9FE-459E-A2EA-E540A772DA0C}">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2'!E2</f>
        <v>OCL Example Fund 2</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2'!E3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87">
        <v>0</v>
      </c>
      <c r="E55" s="87">
        <v>0</v>
      </c>
      <c r="F55" s="88">
        <v>0</v>
      </c>
      <c r="G55" s="208">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1">
        <f>G27-G56</f>
        <v>0</v>
      </c>
    </row>
    <row r="58" spans="1:8" ht="15.75" x14ac:dyDescent="0.25">
      <c r="A58" s="223" t="s">
        <v>61</v>
      </c>
      <c r="B58" s="89"/>
      <c r="C58" s="89"/>
      <c r="D58" s="87">
        <v>0</v>
      </c>
      <c r="E58" s="35">
        <f>+D61</f>
        <v>0</v>
      </c>
      <c r="F58" s="36">
        <f>+E61</f>
        <v>0</v>
      </c>
      <c r="G58" s="191">
        <f>+E61</f>
        <v>0</v>
      </c>
    </row>
    <row r="59" spans="1:8" ht="20.100000000000001" customHeight="1" x14ac:dyDescent="0.25">
      <c r="A59" s="223" t="s">
        <v>62</v>
      </c>
      <c r="B59" s="89"/>
      <c r="C59" s="89"/>
      <c r="D59" s="87">
        <v>0</v>
      </c>
      <c r="E59" s="87">
        <v>0</v>
      </c>
      <c r="F59" s="88">
        <v>0</v>
      </c>
      <c r="G59" s="192">
        <v>0</v>
      </c>
    </row>
    <row r="60" spans="1:8" ht="20.100000000000001" customHeight="1" x14ac:dyDescent="0.25">
      <c r="A60" s="223" t="s">
        <v>68</v>
      </c>
      <c r="B60" s="89"/>
      <c r="C60" s="89"/>
      <c r="D60" s="87">
        <v>0</v>
      </c>
      <c r="E60" s="87">
        <v>0</v>
      </c>
      <c r="F60" s="88">
        <v>0</v>
      </c>
      <c r="G60" s="192">
        <v>0</v>
      </c>
    </row>
    <row r="61" spans="1:8" ht="20.100000000000001" customHeight="1" x14ac:dyDescent="0.25">
      <c r="A61" s="223" t="s">
        <v>140</v>
      </c>
      <c r="B61" s="89"/>
      <c r="C61" s="89"/>
      <c r="D61" s="188">
        <f>D57+D58+D59-D60</f>
        <v>0</v>
      </c>
      <c r="E61" s="189">
        <f>E57+E58+E59-E60</f>
        <v>0</v>
      </c>
      <c r="F61" s="190">
        <f>F57+F58+F59-F60</f>
        <v>0</v>
      </c>
      <c r="G61" s="193">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BCFF-D199-43C4-B1E7-50F8945AD0B8}">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224</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+'OCL3 WKS'!G56</f>
        <v>0</v>
      </c>
      <c r="H9" s="14"/>
      <c r="I9" s="14"/>
    </row>
    <row r="10" spans="1:16" x14ac:dyDescent="0.2">
      <c r="B10" s="9" t="s">
        <v>149</v>
      </c>
      <c r="G10" s="22">
        <f>+'OCL3 WKS'!G60</f>
        <v>0</v>
      </c>
      <c r="H10" s="14"/>
      <c r="I10" s="14"/>
      <c r="N10" s="10" t="s">
        <v>109</v>
      </c>
      <c r="P10" s="46">
        <f>+'OCL3 WKS'!E56</f>
        <v>0</v>
      </c>
    </row>
    <row r="11" spans="1:16" ht="15.75" thickBot="1" x14ac:dyDescent="0.25">
      <c r="B11" s="9" t="s">
        <v>9</v>
      </c>
      <c r="G11" s="22"/>
      <c r="H11" s="14"/>
      <c r="I11" s="21">
        <f>G9+G10</f>
        <v>0</v>
      </c>
      <c r="N11" s="10" t="s">
        <v>110</v>
      </c>
      <c r="P11" s="47">
        <f>+'OCL3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+'OCL3 WKS'!G56</f>
        <v>0</v>
      </c>
    </row>
    <row r="17" spans="1:16" x14ac:dyDescent="0.2">
      <c r="A17" s="9">
        <v>4</v>
      </c>
      <c r="B17" s="9" t="s">
        <v>115</v>
      </c>
      <c r="F17" s="9" t="str">
        <f>(+TOC!D2-1) &amp; " (Note 2)"</f>
        <v>2025 (Note 2)</v>
      </c>
      <c r="I17" s="21">
        <f>+'OCL3 WKS'!E61</f>
        <v>0</v>
      </c>
      <c r="N17" s="10" t="s">
        <v>267</v>
      </c>
      <c r="P17" s="81">
        <f>+'OCL3 WKS'!G60</f>
        <v>0</v>
      </c>
    </row>
    <row r="18" spans="1:16" x14ac:dyDescent="0.2">
      <c r="A18" s="9" t="s">
        <v>15</v>
      </c>
      <c r="B18" s="9" t="s">
        <v>150</v>
      </c>
      <c r="G18" s="20">
        <f>+'OCL3 WKS'!G27</f>
        <v>0</v>
      </c>
      <c r="I18" s="1"/>
      <c r="N18" s="10" t="s">
        <v>98</v>
      </c>
      <c r="P18" s="80">
        <f>SUM(P16:P17)</f>
        <v>0</v>
      </c>
    </row>
    <row r="19" spans="1:16" x14ac:dyDescent="0.2">
      <c r="B19" s="9" t="s">
        <v>151</v>
      </c>
      <c r="G19" s="19">
        <f>+'OCL3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55" priority="6" operator="containsText" text="Too High">
      <formula>NOT(ISERROR(SEARCH("Too High",K12)))</formula>
    </cfRule>
  </conditionalFormatting>
  <conditionalFormatting sqref="K12">
    <cfRule type="containsText" dxfId="54" priority="7" operator="containsText" text="Within Limitations">
      <formula>NOT(ISERROR(SEARCH("Within Limitations",K12)))</formula>
    </cfRule>
  </conditionalFormatting>
  <conditionalFormatting sqref="K27">
    <cfRule type="containsText" dxfId="53" priority="8" operator="containsText" text="Within Limitations">
      <formula>NOT(ISERROR(SEARCH("Within Limitations",K27)))</formula>
    </cfRule>
  </conditionalFormatting>
  <conditionalFormatting sqref="K30">
    <cfRule type="containsText" dxfId="52" priority="3" operator="containsText" text="Too High">
      <formula>NOT(ISERROR(SEARCH("Too High",K30)))</formula>
    </cfRule>
    <cfRule type="containsText" dxfId="51" priority="4" operator="containsText" text="Within Limitations">
      <formula>NOT(ISERROR(SEARCH("Within Limitations",K30)))</formula>
    </cfRule>
  </conditionalFormatting>
  <conditionalFormatting sqref="P14">
    <cfRule type="expression" dxfId="50" priority="1">
      <formula>"$P$14&gt;(.75*$P$12)"</formula>
    </cfRule>
  </conditionalFormatting>
  <conditionalFormatting sqref="P20">
    <cfRule type="expression" dxfId="49" priority="2">
      <formula>"$P$14&gt;(.75*$P$12)"</formula>
    </cfRule>
  </conditionalFormatting>
  <pageMargins left="0.7" right="0.7" top="0.75" bottom="0.75" header="0.3" footer="0.3"/>
  <pageSetup scale="63" orientation="portrait"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9B08-B524-4565-8249-F336675E9841}">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3'!E2</f>
        <v>OCL Example Fund 3</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3'!E3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87">
        <v>0</v>
      </c>
      <c r="E55" s="87">
        <v>0</v>
      </c>
      <c r="F55" s="88">
        <v>0</v>
      </c>
      <c r="G55" s="200">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1">
        <f>G27-G56</f>
        <v>0</v>
      </c>
    </row>
    <row r="58" spans="1:8" ht="15.75" x14ac:dyDescent="0.25">
      <c r="A58" s="223" t="s">
        <v>61</v>
      </c>
      <c r="B58" s="89"/>
      <c r="C58" s="89"/>
      <c r="D58" s="87">
        <v>0</v>
      </c>
      <c r="E58" s="35">
        <f>+D61</f>
        <v>0</v>
      </c>
      <c r="F58" s="36">
        <f>+E61</f>
        <v>0</v>
      </c>
      <c r="G58" s="191">
        <f>+E61</f>
        <v>0</v>
      </c>
    </row>
    <row r="59" spans="1:8" ht="20.100000000000001" customHeight="1" x14ac:dyDescent="0.25">
      <c r="A59" s="223" t="s">
        <v>62</v>
      </c>
      <c r="B59" s="89"/>
      <c r="C59" s="89"/>
      <c r="D59" s="87">
        <v>0</v>
      </c>
      <c r="E59" s="87">
        <v>0</v>
      </c>
      <c r="F59" s="88">
        <v>0</v>
      </c>
      <c r="G59" s="192">
        <v>0</v>
      </c>
    </row>
    <row r="60" spans="1:8" ht="20.100000000000001" customHeight="1" x14ac:dyDescent="0.25">
      <c r="A60" s="223" t="s">
        <v>68</v>
      </c>
      <c r="B60" s="89"/>
      <c r="C60" s="89"/>
      <c r="D60" s="87">
        <v>0</v>
      </c>
      <c r="E60" s="87">
        <v>0</v>
      </c>
      <c r="F60" s="88">
        <v>0</v>
      </c>
      <c r="G60" s="192">
        <v>0</v>
      </c>
    </row>
    <row r="61" spans="1:8" ht="20.100000000000001" customHeight="1" x14ac:dyDescent="0.25">
      <c r="A61" s="223" t="s">
        <v>140</v>
      </c>
      <c r="B61" s="89"/>
      <c r="C61" s="89"/>
      <c r="D61" s="188">
        <f>D57+D58+D59-D60</f>
        <v>0</v>
      </c>
      <c r="E61" s="189">
        <f>E57+E58+E59-E60</f>
        <v>0</v>
      </c>
      <c r="F61" s="190">
        <f>F57+F58+F59-F60</f>
        <v>0</v>
      </c>
      <c r="G61" s="193">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BDF09-79FB-459E-96DE-9FFC34EA2DC9}">
  <sheetPr>
    <pageSetUpPr fitToPage="1"/>
  </sheetPr>
  <dimension ref="C1:M45"/>
  <sheetViews>
    <sheetView zoomScale="130" zoomScaleNormal="130" workbookViewId="0">
      <selection activeCell="D57" sqref="D57"/>
    </sheetView>
  </sheetViews>
  <sheetFormatPr defaultColWidth="8.88671875" defaultRowHeight="12.75" x14ac:dyDescent="0.2"/>
  <cols>
    <col min="1" max="2" width="8.88671875" style="143"/>
    <col min="3" max="3" width="42.5546875" style="143" customWidth="1"/>
    <col min="4" max="4" width="11.21875" style="143" customWidth="1"/>
    <col min="5" max="5" width="1.33203125" style="143" customWidth="1"/>
    <col min="6" max="6" width="11.21875" style="143" customWidth="1"/>
    <col min="7" max="7" width="6.77734375" style="143" customWidth="1"/>
    <col min="8" max="9" width="11.21875" style="143" customWidth="1"/>
    <col min="10" max="10" width="8.88671875" style="143"/>
    <col min="11" max="11" width="43.5546875" style="143" customWidth="1"/>
    <col min="12" max="16384" width="8.88671875" style="143"/>
  </cols>
  <sheetData>
    <row r="1" spans="7:7" x14ac:dyDescent="0.2">
      <c r="G1" s="181" t="s">
        <v>116</v>
      </c>
    </row>
    <row r="20" spans="3:13" x14ac:dyDescent="0.2">
      <c r="C20" s="264" t="s">
        <v>130</v>
      </c>
      <c r="D20" s="264"/>
      <c r="E20" s="264"/>
      <c r="F20" s="264"/>
      <c r="G20" s="144"/>
      <c r="H20" s="144"/>
      <c r="I20" s="144"/>
    </row>
    <row r="21" spans="3:13" x14ac:dyDescent="0.2">
      <c r="C21" s="264" t="s">
        <v>131</v>
      </c>
      <c r="D21" s="264"/>
      <c r="E21" s="264"/>
      <c r="F21" s="264"/>
      <c r="G21" s="144"/>
      <c r="H21" s="144"/>
      <c r="I21" s="144"/>
      <c r="K21" s="145"/>
    </row>
    <row r="23" spans="3:13" x14ac:dyDescent="0.2">
      <c r="D23" s="160">
        <f>+TOC!D2</f>
        <v>2026</v>
      </c>
      <c r="E23" s="146"/>
      <c r="G23" s="146"/>
      <c r="H23" s="146"/>
      <c r="I23" s="146"/>
    </row>
    <row r="24" spans="3:13" x14ac:dyDescent="0.2">
      <c r="C24" s="147" t="s">
        <v>148</v>
      </c>
      <c r="D24" s="161"/>
      <c r="K24" s="147"/>
    </row>
    <row r="25" spans="3:13" x14ac:dyDescent="0.2">
      <c r="C25" s="148"/>
      <c r="D25" s="162"/>
      <c r="E25" s="149"/>
      <c r="G25" s="149"/>
      <c r="H25" s="149"/>
      <c r="I25" s="149"/>
      <c r="K25" s="148"/>
    </row>
    <row r="26" spans="3:13" x14ac:dyDescent="0.2">
      <c r="C26" s="150" t="s">
        <v>50</v>
      </c>
      <c r="D26" s="163">
        <f>+'GWKS 3'!G48</f>
        <v>14385.25</v>
      </c>
      <c r="E26" s="151"/>
      <c r="G26" s="151"/>
      <c r="H26" s="152"/>
      <c r="I26" s="153"/>
      <c r="K26" s="166" t="str">
        <f>"  "&amp;(TEXT(L26,"0.00%"))&amp;"      "&amp;C26</f>
        <v xml:space="preserve">  94.88%      General Government</v>
      </c>
      <c r="L26" s="167">
        <f>D26/$D$40</f>
        <v>0.94881688515129026</v>
      </c>
      <c r="M26" s="154"/>
    </row>
    <row r="27" spans="3:13" x14ac:dyDescent="0.2">
      <c r="C27" s="150" t="s">
        <v>52</v>
      </c>
      <c r="D27" s="163">
        <f>+'GWKS 4'!G24</f>
        <v>776</v>
      </c>
      <c r="E27" s="152"/>
      <c r="G27" s="152"/>
      <c r="H27" s="152"/>
      <c r="I27" s="153"/>
      <c r="K27" s="166" t="str">
        <f t="shared" ref="K27:K33" si="0">"  "&amp;(TEXT(L27,"0.00%"))&amp;"      "&amp;C27</f>
        <v xml:space="preserve">  5.12%      Public Safety</v>
      </c>
      <c r="L27" s="167">
        <f t="shared" ref="L27:L33" si="1">D27/$D$40</f>
        <v>5.1183114848709702E-2</v>
      </c>
      <c r="M27" s="154"/>
    </row>
    <row r="28" spans="3:13" x14ac:dyDescent="0.2">
      <c r="C28" s="150" t="s">
        <v>299</v>
      </c>
      <c r="D28" s="163">
        <f>+'GWKS 4'!G33</f>
        <v>0</v>
      </c>
      <c r="E28" s="152"/>
      <c r="G28" s="152"/>
      <c r="H28" s="152"/>
      <c r="I28" s="152"/>
      <c r="K28" s="166" t="str">
        <f>"  "&amp;(TEXT(L28,"0.00%"))&amp;"      "&amp;C28</f>
        <v xml:space="preserve">  0.00%      Public Works</v>
      </c>
      <c r="L28" s="167">
        <f>D28/$D$40</f>
        <v>0</v>
      </c>
      <c r="M28" s="154"/>
    </row>
    <row r="29" spans="3:13" x14ac:dyDescent="0.2">
      <c r="C29" s="150" t="s">
        <v>54</v>
      </c>
      <c r="D29" s="163">
        <f>+'GWKS 4'!G40</f>
        <v>0</v>
      </c>
      <c r="E29" s="152"/>
      <c r="G29" s="152"/>
      <c r="H29" s="152"/>
      <c r="I29" s="153"/>
      <c r="K29" s="166" t="str">
        <f t="shared" si="0"/>
        <v xml:space="preserve">  0.00%      Culture and Recreation</v>
      </c>
      <c r="L29" s="167">
        <f t="shared" si="1"/>
        <v>0</v>
      </c>
      <c r="M29" s="154"/>
    </row>
    <row r="30" spans="3:13" x14ac:dyDescent="0.2">
      <c r="C30" s="150" t="s">
        <v>56</v>
      </c>
      <c r="D30" s="163">
        <f>+'GWKS 5'!G16</f>
        <v>0</v>
      </c>
      <c r="E30" s="152"/>
      <c r="G30" s="152"/>
      <c r="H30" s="152"/>
      <c r="I30" s="153"/>
      <c r="K30" s="166" t="str">
        <f t="shared" si="0"/>
        <v xml:space="preserve">  0.00%      Debt Service</v>
      </c>
      <c r="L30" s="167">
        <f t="shared" si="1"/>
        <v>0</v>
      </c>
      <c r="M30" s="154"/>
    </row>
    <row r="31" spans="3:13" x14ac:dyDescent="0.2">
      <c r="C31" s="150" t="s">
        <v>111</v>
      </c>
      <c r="D31" s="163">
        <f>+'GWKS 5'!G25</f>
        <v>0</v>
      </c>
      <c r="E31" s="152"/>
      <c r="G31" s="152"/>
      <c r="H31" s="152"/>
      <c r="I31" s="153"/>
      <c r="K31" s="166" t="str">
        <f t="shared" si="0"/>
        <v xml:space="preserve">  0.00%      Conservation of Nat. Resources</v>
      </c>
      <c r="L31" s="167">
        <f t="shared" si="1"/>
        <v>0</v>
      </c>
      <c r="M31" s="154"/>
    </row>
    <row r="32" spans="3:13" x14ac:dyDescent="0.2">
      <c r="C32" s="150" t="s">
        <v>113</v>
      </c>
      <c r="D32" s="163">
        <f>+'GWKS 5'!G31</f>
        <v>0</v>
      </c>
      <c r="E32" s="152"/>
      <c r="G32" s="152"/>
      <c r="H32" s="152"/>
      <c r="I32" s="153"/>
      <c r="K32" s="166" t="str">
        <f t="shared" si="0"/>
        <v xml:space="preserve">  0.00%      Economic Development</v>
      </c>
      <c r="L32" s="167">
        <f t="shared" si="1"/>
        <v>0</v>
      </c>
      <c r="M32" s="154"/>
    </row>
    <row r="33" spans="3:13" ht="14.25" customHeight="1" x14ac:dyDescent="0.2">
      <c r="C33" s="150" t="s">
        <v>58</v>
      </c>
      <c r="D33" s="163">
        <f>+'GWKS 5'!G39</f>
        <v>0</v>
      </c>
      <c r="E33" s="152"/>
      <c r="G33" s="152"/>
      <c r="H33" s="152"/>
      <c r="I33" s="153"/>
      <c r="K33" s="166" t="str">
        <f t="shared" si="0"/>
        <v xml:space="preserve">  0.00%      Miscellaneous</v>
      </c>
      <c r="L33" s="167">
        <f t="shared" si="1"/>
        <v>0</v>
      </c>
      <c r="M33" s="154"/>
    </row>
    <row r="34" spans="3:13" hidden="1" x14ac:dyDescent="0.2">
      <c r="C34" s="155"/>
      <c r="D34" s="164"/>
      <c r="E34" s="152"/>
      <c r="G34" s="152"/>
      <c r="H34" s="152"/>
      <c r="I34" s="153"/>
      <c r="K34" s="148"/>
      <c r="L34" s="154"/>
      <c r="M34" s="154"/>
    </row>
    <row r="35" spans="3:13" hidden="1" x14ac:dyDescent="0.2">
      <c r="C35" s="155"/>
      <c r="D35" s="164"/>
      <c r="E35" s="152"/>
      <c r="G35" s="152"/>
      <c r="H35" s="152"/>
      <c r="I35" s="153"/>
      <c r="K35" s="148"/>
      <c r="L35" s="154"/>
      <c r="M35" s="154"/>
    </row>
    <row r="36" spans="3:13" hidden="1" x14ac:dyDescent="0.2">
      <c r="C36" s="156"/>
      <c r="D36" s="164"/>
      <c r="E36" s="152"/>
      <c r="G36" s="152"/>
      <c r="H36" s="152"/>
      <c r="I36" s="153"/>
      <c r="K36" s="148"/>
      <c r="L36" s="154"/>
      <c r="M36" s="154"/>
    </row>
    <row r="37" spans="3:13" hidden="1" x14ac:dyDescent="0.2">
      <c r="C37" s="157"/>
      <c r="D37" s="164"/>
      <c r="E37" s="152"/>
      <c r="G37" s="152"/>
      <c r="H37" s="152"/>
      <c r="I37" s="153"/>
      <c r="M37" s="154"/>
    </row>
    <row r="38" spans="3:13" hidden="1" x14ac:dyDescent="0.2">
      <c r="C38" s="157"/>
      <c r="D38" s="164"/>
      <c r="E38" s="152"/>
      <c r="G38" s="152"/>
      <c r="H38" s="152"/>
      <c r="I38" s="153"/>
      <c r="M38" s="154"/>
    </row>
    <row r="39" spans="3:13" hidden="1" x14ac:dyDescent="0.2">
      <c r="C39" s="158"/>
      <c r="D39" s="164"/>
      <c r="E39" s="152"/>
      <c r="G39" s="152"/>
      <c r="H39" s="152"/>
      <c r="I39" s="153"/>
    </row>
    <row r="40" spans="3:13" x14ac:dyDescent="0.2">
      <c r="C40" s="148" t="s">
        <v>98</v>
      </c>
      <c r="D40" s="176">
        <f>SUM(D26:D39)</f>
        <v>15161.25</v>
      </c>
      <c r="E40" s="151"/>
      <c r="G40" s="151"/>
      <c r="H40" s="151"/>
      <c r="I40" s="151"/>
    </row>
    <row r="41" spans="3:13" x14ac:dyDescent="0.2">
      <c r="C41" s="159" t="s">
        <v>158</v>
      </c>
      <c r="D41" s="165">
        <f>+D40-'GWKS 5'!G40</f>
        <v>0</v>
      </c>
    </row>
    <row r="44" spans="3:13" x14ac:dyDescent="0.2">
      <c r="C44" s="143" t="s">
        <v>133</v>
      </c>
    </row>
    <row r="45" spans="3:13" x14ac:dyDescent="0.2">
      <c r="C45" s="143" t="s">
        <v>134</v>
      </c>
    </row>
  </sheetData>
  <mergeCells count="2">
    <mergeCell ref="C20:F20"/>
    <mergeCell ref="C21:F21"/>
  </mergeCells>
  <pageMargins left="0.7" right="0.7" top="0.75" bottom="0.75" header="0.3" footer="0.3"/>
  <pageSetup scale="92" orientation="portrait" r:id="rId1"/>
  <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AF633-B9BC-4E85-8112-FC986E487B11}">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231</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+'OCL4 WKS'!G56</f>
        <v>0</v>
      </c>
      <c r="H9" s="14"/>
      <c r="I9" s="14"/>
    </row>
    <row r="10" spans="1:16" x14ac:dyDescent="0.2">
      <c r="B10" s="9" t="s">
        <v>149</v>
      </c>
      <c r="G10" s="22">
        <f>+'OCL4 WKS'!G60</f>
        <v>0</v>
      </c>
      <c r="H10" s="14"/>
      <c r="I10" s="14"/>
      <c r="N10" s="10" t="s">
        <v>109</v>
      </c>
      <c r="P10" s="46">
        <f>+'OCL4 WKS'!E56</f>
        <v>0</v>
      </c>
    </row>
    <row r="11" spans="1:16" ht="15.75" thickBot="1" x14ac:dyDescent="0.25">
      <c r="B11" s="9" t="s">
        <v>9</v>
      </c>
      <c r="G11" s="22"/>
      <c r="H11" s="14"/>
      <c r="I11" s="21">
        <f>G9+G10</f>
        <v>0</v>
      </c>
      <c r="N11" s="10" t="s">
        <v>110</v>
      </c>
      <c r="P11" s="47">
        <f>+'OCL4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+'OCL4 WKS'!G56</f>
        <v>0</v>
      </c>
    </row>
    <row r="17" spans="1:16" x14ac:dyDescent="0.2">
      <c r="A17" s="9">
        <v>4</v>
      </c>
      <c r="B17" s="9" t="s">
        <v>115</v>
      </c>
      <c r="F17" s="9" t="str">
        <f>(+TOC!D2-1) &amp; " (Note 2)"</f>
        <v>2025 (Note 2)</v>
      </c>
      <c r="I17" s="21">
        <f>+'OCL4 WKS'!E61</f>
        <v>0</v>
      </c>
      <c r="N17" s="10" t="s">
        <v>267</v>
      </c>
      <c r="P17" s="81">
        <f>+'OCL4 WKS'!G60</f>
        <v>0</v>
      </c>
    </row>
    <row r="18" spans="1:16" x14ac:dyDescent="0.2">
      <c r="A18" s="9" t="s">
        <v>15</v>
      </c>
      <c r="B18" s="9" t="s">
        <v>150</v>
      </c>
      <c r="G18" s="20">
        <f>+'OCL4 WKS'!G27</f>
        <v>0</v>
      </c>
      <c r="I18" s="1"/>
      <c r="N18" s="10" t="s">
        <v>98</v>
      </c>
      <c r="P18" s="80">
        <f>SUM(P16:P17)</f>
        <v>0</v>
      </c>
    </row>
    <row r="19" spans="1:16" x14ac:dyDescent="0.2">
      <c r="B19" s="9" t="s">
        <v>151</v>
      </c>
      <c r="G19" s="19">
        <f>+'OCL4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48" priority="6" operator="containsText" text="Too High">
      <formula>NOT(ISERROR(SEARCH("Too High",K12)))</formula>
    </cfRule>
  </conditionalFormatting>
  <conditionalFormatting sqref="K12">
    <cfRule type="containsText" dxfId="47" priority="7" operator="containsText" text="Within Limitations">
      <formula>NOT(ISERROR(SEARCH("Within Limitations",K12)))</formula>
    </cfRule>
  </conditionalFormatting>
  <conditionalFormatting sqref="K27">
    <cfRule type="containsText" dxfId="46" priority="8" operator="containsText" text="Within Limitations">
      <formula>NOT(ISERROR(SEARCH("Within Limitations",K27)))</formula>
    </cfRule>
  </conditionalFormatting>
  <conditionalFormatting sqref="K30">
    <cfRule type="containsText" dxfId="45" priority="3" operator="containsText" text="Too High">
      <formula>NOT(ISERROR(SEARCH("Too High",K30)))</formula>
    </cfRule>
    <cfRule type="containsText" dxfId="44" priority="4" operator="containsText" text="Within Limitations">
      <formula>NOT(ISERROR(SEARCH("Within Limitations",K30)))</formula>
    </cfRule>
  </conditionalFormatting>
  <conditionalFormatting sqref="P14">
    <cfRule type="expression" dxfId="43" priority="1">
      <formula>"$P$14&gt;(.75*$P$12)"</formula>
    </cfRule>
  </conditionalFormatting>
  <conditionalFormatting sqref="P20">
    <cfRule type="expression" dxfId="42" priority="2">
      <formula>"$P$14&gt;(.75*$P$12)"</formula>
    </cfRule>
  </conditionalFormatting>
  <pageMargins left="0.7" right="0.7" top="0.75" bottom="0.75" header="0.3" footer="0.3"/>
  <pageSetup scale="63" orientation="portrait"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D6D1-DFE1-4BE1-BADD-5D09A26FA183}">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4'!E2</f>
        <v>OCL Example Fund 4</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4'!E3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87">
        <v>0</v>
      </c>
      <c r="E55" s="87">
        <v>0</v>
      </c>
      <c r="F55" s="88">
        <v>0</v>
      </c>
      <c r="G55" s="200">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1">
        <f>G27-G56</f>
        <v>0</v>
      </c>
    </row>
    <row r="58" spans="1:8" ht="15.75" x14ac:dyDescent="0.25">
      <c r="A58" s="223" t="s">
        <v>61</v>
      </c>
      <c r="B58" s="89"/>
      <c r="C58" s="89"/>
      <c r="D58" s="87">
        <v>0</v>
      </c>
      <c r="E58" s="35">
        <f>+D61</f>
        <v>0</v>
      </c>
      <c r="F58" s="36">
        <f>+E61</f>
        <v>0</v>
      </c>
      <c r="G58" s="191">
        <f>+E61</f>
        <v>0</v>
      </c>
    </row>
    <row r="59" spans="1:8" ht="20.100000000000001" customHeight="1" x14ac:dyDescent="0.25">
      <c r="A59" s="223" t="s">
        <v>62</v>
      </c>
      <c r="B59" s="89"/>
      <c r="C59" s="89"/>
      <c r="D59" s="87">
        <v>0</v>
      </c>
      <c r="E59" s="87">
        <v>0</v>
      </c>
      <c r="F59" s="88">
        <v>0</v>
      </c>
      <c r="G59" s="192">
        <v>0</v>
      </c>
    </row>
    <row r="60" spans="1:8" ht="20.100000000000001" customHeight="1" x14ac:dyDescent="0.25">
      <c r="A60" s="223" t="s">
        <v>68</v>
      </c>
      <c r="B60" s="89"/>
      <c r="C60" s="89"/>
      <c r="D60" s="87">
        <v>0</v>
      </c>
      <c r="E60" s="87">
        <v>0</v>
      </c>
      <c r="F60" s="88">
        <v>0</v>
      </c>
      <c r="G60" s="192">
        <v>0</v>
      </c>
    </row>
    <row r="61" spans="1:8" ht="20.100000000000001" customHeight="1" x14ac:dyDescent="0.25">
      <c r="A61" s="223" t="s">
        <v>140</v>
      </c>
      <c r="B61" s="89"/>
      <c r="C61" s="89"/>
      <c r="D61" s="188">
        <f>D57+D58+D59-D60</f>
        <v>0</v>
      </c>
      <c r="E61" s="189">
        <f>E57+E58+E59-E60</f>
        <v>0</v>
      </c>
      <c r="F61" s="190">
        <f>F57+F58+F59-F60</f>
        <v>0</v>
      </c>
      <c r="G61" s="193">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BBCA-64D0-4769-8E92-9CF1C051522E}">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230</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+'OCL5 WKS'!G56</f>
        <v>0</v>
      </c>
      <c r="H9" s="14"/>
      <c r="I9" s="14"/>
    </row>
    <row r="10" spans="1:16" x14ac:dyDescent="0.2">
      <c r="B10" s="9" t="s">
        <v>149</v>
      </c>
      <c r="G10" s="22">
        <f>+'OCL5 WKS'!G60</f>
        <v>0</v>
      </c>
      <c r="H10" s="14"/>
      <c r="I10" s="14"/>
      <c r="N10" s="10" t="s">
        <v>109</v>
      </c>
      <c r="P10" s="46">
        <f>+'OCL5 WKS'!E56</f>
        <v>0</v>
      </c>
    </row>
    <row r="11" spans="1:16" ht="15.75" thickBot="1" x14ac:dyDescent="0.25">
      <c r="B11" s="9" t="s">
        <v>9</v>
      </c>
      <c r="G11" s="22"/>
      <c r="H11" s="14"/>
      <c r="I11" s="21">
        <f>G9+G10</f>
        <v>0</v>
      </c>
      <c r="N11" s="10" t="s">
        <v>110</v>
      </c>
      <c r="P11" s="47">
        <f>+'OCL5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+'OCL5 WKS'!G56</f>
        <v>0</v>
      </c>
    </row>
    <row r="17" spans="1:16" x14ac:dyDescent="0.2">
      <c r="A17" s="9">
        <v>4</v>
      </c>
      <c r="B17" s="9" t="s">
        <v>115</v>
      </c>
      <c r="F17" s="9" t="str">
        <f>(+TOC!D2-1) &amp; " (Note 2)"</f>
        <v>2025 (Note 2)</v>
      </c>
      <c r="I17" s="21">
        <f>+'OCL5 WKS'!E61</f>
        <v>0</v>
      </c>
      <c r="N17" s="10" t="s">
        <v>267</v>
      </c>
      <c r="P17" s="81">
        <f>+'OCL5 WKS'!G60</f>
        <v>0</v>
      </c>
    </row>
    <row r="18" spans="1:16" x14ac:dyDescent="0.2">
      <c r="A18" s="9" t="s">
        <v>15</v>
      </c>
      <c r="B18" s="9" t="s">
        <v>150</v>
      </c>
      <c r="G18" s="20">
        <f>+'OCL5 WKS'!G27</f>
        <v>0</v>
      </c>
      <c r="I18" s="1"/>
      <c r="N18" s="10" t="s">
        <v>98</v>
      </c>
      <c r="P18" s="80">
        <f>SUM(P16:P17)</f>
        <v>0</v>
      </c>
    </row>
    <row r="19" spans="1:16" x14ac:dyDescent="0.2">
      <c r="B19" s="9" t="s">
        <v>151</v>
      </c>
      <c r="G19" s="19">
        <f>+'OCL5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41" priority="6" operator="containsText" text="Too High">
      <formula>NOT(ISERROR(SEARCH("Too High",K12)))</formula>
    </cfRule>
  </conditionalFormatting>
  <conditionalFormatting sqref="K12">
    <cfRule type="containsText" dxfId="40" priority="7" operator="containsText" text="Within Limitations">
      <formula>NOT(ISERROR(SEARCH("Within Limitations",K12)))</formula>
    </cfRule>
  </conditionalFormatting>
  <conditionalFormatting sqref="K27">
    <cfRule type="containsText" dxfId="39" priority="8" operator="containsText" text="Within Limitations">
      <formula>NOT(ISERROR(SEARCH("Within Limitations",K27)))</formula>
    </cfRule>
  </conditionalFormatting>
  <conditionalFormatting sqref="K30">
    <cfRule type="containsText" dxfId="38" priority="3" operator="containsText" text="Too High">
      <formula>NOT(ISERROR(SEARCH("Too High",K30)))</formula>
    </cfRule>
    <cfRule type="containsText" dxfId="37" priority="4" operator="containsText" text="Within Limitations">
      <formula>NOT(ISERROR(SEARCH("Within Limitations",K30)))</formula>
    </cfRule>
  </conditionalFormatting>
  <conditionalFormatting sqref="P14">
    <cfRule type="expression" dxfId="36" priority="1">
      <formula>"$P$14&gt;(.75*$P$12)"</formula>
    </cfRule>
  </conditionalFormatting>
  <conditionalFormatting sqref="P20">
    <cfRule type="expression" dxfId="35" priority="2">
      <formula>"$P$14&gt;(.75*$P$12)"</formula>
    </cfRule>
  </conditionalFormatting>
  <pageMargins left="0.7" right="0.7" top="0.75" bottom="0.75" header="0.3" footer="0.3"/>
  <pageSetup scale="63" orientation="portrait"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8077-1688-4884-B10C-0C5F09266727}">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5'!E2</f>
        <v>OCL Example Fund 5</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5'!E3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row>
    <row r="55" spans="1:8" ht="20.25" customHeight="1" x14ac:dyDescent="0.2">
      <c r="A55" s="220"/>
      <c r="B55" s="89"/>
      <c r="C55" s="89"/>
      <c r="D55" s="87">
        <v>0</v>
      </c>
      <c r="E55" s="87">
        <v>0</v>
      </c>
      <c r="F55" s="88">
        <v>0</v>
      </c>
      <c r="G55" s="197">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8">
        <f>G27-G56</f>
        <v>0</v>
      </c>
    </row>
    <row r="58" spans="1:8" ht="15.75" x14ac:dyDescent="0.25">
      <c r="A58" s="223" t="s">
        <v>61</v>
      </c>
      <c r="B58" s="89"/>
      <c r="C58" s="89"/>
      <c r="D58" s="87">
        <v>0</v>
      </c>
      <c r="E58" s="35">
        <f>+D61</f>
        <v>0</v>
      </c>
      <c r="F58" s="36">
        <f>+E61</f>
        <v>0</v>
      </c>
      <c r="G58" s="198">
        <f>+E61</f>
        <v>0</v>
      </c>
    </row>
    <row r="59" spans="1:8" ht="20.100000000000001" customHeight="1" x14ac:dyDescent="0.25">
      <c r="A59" s="223" t="s">
        <v>62</v>
      </c>
      <c r="B59" s="89"/>
      <c r="C59" s="89"/>
      <c r="D59" s="87">
        <v>0</v>
      </c>
      <c r="E59" s="87">
        <v>0</v>
      </c>
      <c r="F59" s="88">
        <v>0</v>
      </c>
      <c r="G59" s="197">
        <v>0</v>
      </c>
    </row>
    <row r="60" spans="1:8" ht="20.100000000000001" customHeight="1" x14ac:dyDescent="0.25">
      <c r="A60" s="223" t="s">
        <v>68</v>
      </c>
      <c r="B60" s="89"/>
      <c r="C60" s="89"/>
      <c r="D60" s="87">
        <v>0</v>
      </c>
      <c r="E60" s="87">
        <v>0</v>
      </c>
      <c r="F60" s="88">
        <v>0</v>
      </c>
      <c r="G60" s="197">
        <v>0</v>
      </c>
    </row>
    <row r="61" spans="1:8" ht="20.100000000000001" customHeight="1" x14ac:dyDescent="0.25">
      <c r="A61" s="223" t="s">
        <v>140</v>
      </c>
      <c r="B61" s="89"/>
      <c r="C61" s="89"/>
      <c r="D61" s="188">
        <f>D57+D58+D59-D60</f>
        <v>0</v>
      </c>
      <c r="E61" s="189">
        <f>E57+E58+E59-E60</f>
        <v>0</v>
      </c>
      <c r="F61" s="190">
        <f>F57+F58+F59-F60</f>
        <v>0</v>
      </c>
      <c r="G61" s="199">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2EACC-4210-488F-A5E8-CBE6EF5AA97F}">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229</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+'OCL6 WKS'!G56</f>
        <v>0</v>
      </c>
      <c r="H9" s="14"/>
      <c r="I9" s="14"/>
    </row>
    <row r="10" spans="1:16" x14ac:dyDescent="0.2">
      <c r="B10" s="9" t="s">
        <v>149</v>
      </c>
      <c r="G10" s="22">
        <f>+'OCL6 WKS'!G60</f>
        <v>0</v>
      </c>
      <c r="H10" s="14"/>
      <c r="I10" s="14"/>
      <c r="N10" s="10" t="s">
        <v>109</v>
      </c>
      <c r="P10" s="46">
        <f>+'OCL6 WKS'!E56</f>
        <v>0</v>
      </c>
    </row>
    <row r="11" spans="1:16" ht="15.75" thickBot="1" x14ac:dyDescent="0.25">
      <c r="B11" s="9" t="s">
        <v>9</v>
      </c>
      <c r="G11" s="22"/>
      <c r="H11" s="14"/>
      <c r="I11" s="21">
        <f>G9+G10</f>
        <v>0</v>
      </c>
      <c r="N11" s="10" t="s">
        <v>110</v>
      </c>
      <c r="P11" s="47">
        <f>+'OCL6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+'OCL6 WKS'!G56</f>
        <v>0</v>
      </c>
    </row>
    <row r="17" spans="1:16" x14ac:dyDescent="0.2">
      <c r="A17" s="9">
        <v>4</v>
      </c>
      <c r="B17" s="9" t="s">
        <v>115</v>
      </c>
      <c r="F17" s="9" t="str">
        <f>(+TOC!D2-1) &amp; " (Note 2)"</f>
        <v>2025 (Note 2)</v>
      </c>
      <c r="I17" s="21">
        <f>+'OCL6 WKS'!E61</f>
        <v>0</v>
      </c>
      <c r="N17" s="10" t="s">
        <v>267</v>
      </c>
      <c r="P17" s="81">
        <f>+'OCL6 WKS'!G60</f>
        <v>0</v>
      </c>
    </row>
    <row r="18" spans="1:16" x14ac:dyDescent="0.2">
      <c r="A18" s="9" t="s">
        <v>15</v>
      </c>
      <c r="B18" s="9" t="s">
        <v>150</v>
      </c>
      <c r="G18" s="20">
        <f>+'OCL6 WKS'!G27</f>
        <v>0</v>
      </c>
      <c r="I18" s="1"/>
      <c r="N18" s="10" t="s">
        <v>98</v>
      </c>
      <c r="P18" s="80">
        <f>SUM(P16:P17)</f>
        <v>0</v>
      </c>
    </row>
    <row r="19" spans="1:16" x14ac:dyDescent="0.2">
      <c r="B19" s="9" t="s">
        <v>151</v>
      </c>
      <c r="G19" s="19">
        <f>+'OCL6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34" priority="6" operator="containsText" text="Too High">
      <formula>NOT(ISERROR(SEARCH("Too High",K12)))</formula>
    </cfRule>
  </conditionalFormatting>
  <conditionalFormatting sqref="K12">
    <cfRule type="containsText" dxfId="33" priority="7" operator="containsText" text="Within Limitations">
      <formula>NOT(ISERROR(SEARCH("Within Limitations",K12)))</formula>
    </cfRule>
  </conditionalFormatting>
  <conditionalFormatting sqref="K27">
    <cfRule type="containsText" dxfId="32" priority="8" operator="containsText" text="Within Limitations">
      <formula>NOT(ISERROR(SEARCH("Within Limitations",K27)))</formula>
    </cfRule>
  </conditionalFormatting>
  <conditionalFormatting sqref="K30">
    <cfRule type="containsText" dxfId="31" priority="3" operator="containsText" text="Too High">
      <formula>NOT(ISERROR(SEARCH("Too High",K30)))</formula>
    </cfRule>
    <cfRule type="containsText" dxfId="30" priority="4" operator="containsText" text="Within Limitations">
      <formula>NOT(ISERROR(SEARCH("Within Limitations",K30)))</formula>
    </cfRule>
  </conditionalFormatting>
  <conditionalFormatting sqref="P14">
    <cfRule type="expression" dxfId="29" priority="1">
      <formula>"$P$14&gt;(.75*$P$12)"</formula>
    </cfRule>
  </conditionalFormatting>
  <conditionalFormatting sqref="P20">
    <cfRule type="expression" dxfId="28" priority="2">
      <formula>"$P$14&gt;(.75*$P$12)"</formula>
    </cfRule>
  </conditionalFormatting>
  <pageMargins left="0.7" right="0.7" top="0.75" bottom="0.75" header="0.3" footer="0.3"/>
  <pageSetup scale="63" orientation="portrait" r:id="rId1"/>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CD04B-C6FD-48AB-8DB4-C2ADD4EC2146}">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6'!E2</f>
        <v>OCL Example Fund 6</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6'!E3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row>
    <row r="55" spans="1:8" ht="20.25" customHeight="1" x14ac:dyDescent="0.2">
      <c r="A55" s="220"/>
      <c r="B55" s="89"/>
      <c r="C55" s="89"/>
      <c r="D55" s="87">
        <v>0</v>
      </c>
      <c r="E55" s="87">
        <v>0</v>
      </c>
      <c r="F55" s="88">
        <v>0</v>
      </c>
      <c r="G55" s="197">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8">
        <f>G27-G56</f>
        <v>0</v>
      </c>
    </row>
    <row r="58" spans="1:8" ht="15.75" x14ac:dyDescent="0.25">
      <c r="A58" s="223" t="s">
        <v>61</v>
      </c>
      <c r="B58" s="89"/>
      <c r="C58" s="89"/>
      <c r="D58" s="87">
        <v>0</v>
      </c>
      <c r="E58" s="35">
        <f>+D61</f>
        <v>0</v>
      </c>
      <c r="F58" s="36">
        <f>+E61</f>
        <v>0</v>
      </c>
      <c r="G58" s="198">
        <f>+E61</f>
        <v>0</v>
      </c>
    </row>
    <row r="59" spans="1:8" ht="20.100000000000001" customHeight="1" x14ac:dyDescent="0.25">
      <c r="A59" s="223" t="s">
        <v>62</v>
      </c>
      <c r="B59" s="89"/>
      <c r="C59" s="89"/>
      <c r="D59" s="87">
        <v>0</v>
      </c>
      <c r="E59" s="87">
        <v>0</v>
      </c>
      <c r="F59" s="88">
        <v>0</v>
      </c>
      <c r="G59" s="197">
        <v>0</v>
      </c>
    </row>
    <row r="60" spans="1:8" ht="20.100000000000001" customHeight="1" x14ac:dyDescent="0.25">
      <c r="A60" s="223" t="s">
        <v>68</v>
      </c>
      <c r="B60" s="89"/>
      <c r="C60" s="89"/>
      <c r="D60" s="87">
        <v>0</v>
      </c>
      <c r="E60" s="87">
        <v>0</v>
      </c>
      <c r="F60" s="88">
        <v>0</v>
      </c>
      <c r="G60" s="197">
        <v>0</v>
      </c>
    </row>
    <row r="61" spans="1:8" ht="20.100000000000001" customHeight="1" x14ac:dyDescent="0.25">
      <c r="A61" s="223" t="s">
        <v>140</v>
      </c>
      <c r="B61" s="89"/>
      <c r="C61" s="89"/>
      <c r="D61" s="188">
        <f>D57+D58+D59-D60</f>
        <v>0</v>
      </c>
      <c r="E61" s="189">
        <f>E57+E58+E59-E60</f>
        <v>0</v>
      </c>
      <c r="F61" s="190">
        <f>F57+F58+F59-F60</f>
        <v>0</v>
      </c>
      <c r="G61" s="199">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BFFC-C7EC-42C7-BADF-FD1676012780}">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228</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+'OCL7 WKS'!G56</f>
        <v>0</v>
      </c>
      <c r="H9" s="14"/>
      <c r="I9" s="14"/>
    </row>
    <row r="10" spans="1:16" x14ac:dyDescent="0.2">
      <c r="B10" s="9" t="s">
        <v>149</v>
      </c>
      <c r="G10" s="22">
        <f>+'OCL7 WKS'!G60</f>
        <v>0</v>
      </c>
      <c r="H10" s="14"/>
      <c r="I10" s="14"/>
      <c r="N10" s="10" t="s">
        <v>109</v>
      </c>
      <c r="P10" s="46">
        <f>+'OCL7 WKS'!E56</f>
        <v>0</v>
      </c>
    </row>
    <row r="11" spans="1:16" ht="15.75" thickBot="1" x14ac:dyDescent="0.25">
      <c r="B11" s="9" t="s">
        <v>9</v>
      </c>
      <c r="G11" s="22"/>
      <c r="H11" s="14"/>
      <c r="I11" s="21">
        <f>G9+G10</f>
        <v>0</v>
      </c>
      <c r="N11" s="10" t="s">
        <v>110</v>
      </c>
      <c r="P11" s="47">
        <f>+'OCL7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+'OCL7 WKS'!G56</f>
        <v>0</v>
      </c>
    </row>
    <row r="17" spans="1:16" x14ac:dyDescent="0.2">
      <c r="A17" s="9">
        <v>4</v>
      </c>
      <c r="B17" s="9" t="s">
        <v>115</v>
      </c>
      <c r="F17" s="9" t="str">
        <f>(+TOC!D2-1) &amp; " (Note 2)"</f>
        <v>2025 (Note 2)</v>
      </c>
      <c r="I17" s="21">
        <f>+'OCL7 WKS'!E61</f>
        <v>0</v>
      </c>
      <c r="N17" s="10" t="s">
        <v>267</v>
      </c>
      <c r="P17" s="81">
        <f>+'OCL7 WKS'!G60</f>
        <v>0</v>
      </c>
    </row>
    <row r="18" spans="1:16" x14ac:dyDescent="0.2">
      <c r="A18" s="9" t="s">
        <v>15</v>
      </c>
      <c r="B18" s="9" t="s">
        <v>150</v>
      </c>
      <c r="G18" s="20">
        <f>+'OCL7 WKS'!G27</f>
        <v>0</v>
      </c>
      <c r="I18" s="1"/>
      <c r="N18" s="10" t="s">
        <v>98</v>
      </c>
      <c r="P18" s="80">
        <f>SUM(P16:P17)</f>
        <v>0</v>
      </c>
    </row>
    <row r="19" spans="1:16" x14ac:dyDescent="0.2">
      <c r="B19" s="9" t="s">
        <v>151</v>
      </c>
      <c r="G19" s="19">
        <f>+'OCL7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27" priority="6" operator="containsText" text="Too High">
      <formula>NOT(ISERROR(SEARCH("Too High",K12)))</formula>
    </cfRule>
  </conditionalFormatting>
  <conditionalFormatting sqref="K12">
    <cfRule type="containsText" dxfId="26" priority="7" operator="containsText" text="Within Limitations">
      <formula>NOT(ISERROR(SEARCH("Within Limitations",K12)))</formula>
    </cfRule>
  </conditionalFormatting>
  <conditionalFormatting sqref="K27">
    <cfRule type="containsText" dxfId="25" priority="8" operator="containsText" text="Within Limitations">
      <formula>NOT(ISERROR(SEARCH("Within Limitations",K27)))</formula>
    </cfRule>
  </conditionalFormatting>
  <conditionalFormatting sqref="K30">
    <cfRule type="containsText" dxfId="24" priority="3" operator="containsText" text="Too High">
      <formula>NOT(ISERROR(SEARCH("Too High",K30)))</formula>
    </cfRule>
    <cfRule type="containsText" dxfId="23" priority="4" operator="containsText" text="Within Limitations">
      <formula>NOT(ISERROR(SEARCH("Within Limitations",K30)))</formula>
    </cfRule>
  </conditionalFormatting>
  <conditionalFormatting sqref="P14">
    <cfRule type="expression" dxfId="22" priority="1">
      <formula>"$P$14&gt;(.75*$P$12)"</formula>
    </cfRule>
  </conditionalFormatting>
  <conditionalFormatting sqref="P20">
    <cfRule type="expression" dxfId="21" priority="2">
      <formula>"$P$14&gt;(.75*$P$12)"</formula>
    </cfRule>
  </conditionalFormatting>
  <pageMargins left="0.7" right="0.7" top="0.75" bottom="0.75" header="0.3" footer="0.3"/>
  <pageSetup scale="63" orientation="portrait"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9D12-B901-4B99-97F5-5A2F1FE272CB}">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7'!E2</f>
        <v>OCL Example Fund 7</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7'!E3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row>
    <row r="54" spans="1:8" ht="21" customHeight="1" x14ac:dyDescent="0.2">
      <c r="A54" s="220"/>
      <c r="B54" s="89"/>
      <c r="C54" s="89"/>
      <c r="D54" s="109">
        <v>0</v>
      </c>
      <c r="E54" s="109">
        <v>0</v>
      </c>
      <c r="F54" s="110">
        <v>0</v>
      </c>
      <c r="G54" s="109">
        <v>0</v>
      </c>
    </row>
    <row r="55" spans="1:8" ht="20.25" customHeight="1" x14ac:dyDescent="0.2">
      <c r="A55" s="220"/>
      <c r="B55" s="89"/>
      <c r="C55" s="89"/>
      <c r="D55" s="87">
        <v>0</v>
      </c>
      <c r="E55" s="87">
        <v>0</v>
      </c>
      <c r="F55" s="88">
        <v>0</v>
      </c>
      <c r="G55" s="197">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8">
        <f>G27-G56</f>
        <v>0</v>
      </c>
    </row>
    <row r="58" spans="1:8" ht="15.75" x14ac:dyDescent="0.25">
      <c r="A58" s="223" t="s">
        <v>61</v>
      </c>
      <c r="B58" s="89"/>
      <c r="C58" s="89"/>
      <c r="D58" s="87">
        <v>0</v>
      </c>
      <c r="E58" s="35">
        <f>+D61</f>
        <v>0</v>
      </c>
      <c r="F58" s="36">
        <f>+E61</f>
        <v>0</v>
      </c>
      <c r="G58" s="198">
        <f>+E61</f>
        <v>0</v>
      </c>
    </row>
    <row r="59" spans="1:8" ht="20.100000000000001" customHeight="1" x14ac:dyDescent="0.25">
      <c r="A59" s="223" t="s">
        <v>62</v>
      </c>
      <c r="B59" s="89"/>
      <c r="C59" s="89"/>
      <c r="D59" s="87">
        <v>0</v>
      </c>
      <c r="E59" s="87">
        <v>0</v>
      </c>
      <c r="F59" s="88">
        <v>0</v>
      </c>
      <c r="G59" s="197">
        <v>0</v>
      </c>
    </row>
    <row r="60" spans="1:8" ht="20.100000000000001" customHeight="1" x14ac:dyDescent="0.25">
      <c r="A60" s="223" t="s">
        <v>68</v>
      </c>
      <c r="B60" s="89"/>
      <c r="C60" s="89"/>
      <c r="D60" s="87">
        <v>0</v>
      </c>
      <c r="E60" s="87">
        <v>0</v>
      </c>
      <c r="F60" s="88">
        <v>0</v>
      </c>
      <c r="G60" s="197">
        <v>0</v>
      </c>
    </row>
    <row r="61" spans="1:8" ht="20.100000000000001" customHeight="1" x14ac:dyDescent="0.25">
      <c r="A61" s="223" t="s">
        <v>140</v>
      </c>
      <c r="B61" s="89"/>
      <c r="C61" s="89"/>
      <c r="D61" s="188">
        <f>D57+D58+D59-D60</f>
        <v>0</v>
      </c>
      <c r="E61" s="189">
        <f>E57+E58+E59-E60</f>
        <v>0</v>
      </c>
      <c r="F61" s="190">
        <f>F57+F58+F59-F60</f>
        <v>0</v>
      </c>
      <c r="G61" s="199">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B4D1-2EEF-4B78-BD8B-0EC5FF547B4D}">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227</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+'OCL8 WKS'!G56</f>
        <v>0</v>
      </c>
      <c r="H9" s="14"/>
      <c r="I9" s="14"/>
    </row>
    <row r="10" spans="1:16" x14ac:dyDescent="0.2">
      <c r="B10" s="9" t="s">
        <v>149</v>
      </c>
      <c r="G10" s="22">
        <f>+'OCL8 WKS'!G60</f>
        <v>0</v>
      </c>
      <c r="H10" s="14"/>
      <c r="I10" s="14"/>
      <c r="N10" s="10" t="s">
        <v>109</v>
      </c>
      <c r="P10" s="46">
        <f>+'OCL8 WKS'!E56</f>
        <v>0</v>
      </c>
    </row>
    <row r="11" spans="1:16" ht="15.75" thickBot="1" x14ac:dyDescent="0.25">
      <c r="B11" s="9" t="s">
        <v>9</v>
      </c>
      <c r="G11" s="22"/>
      <c r="H11" s="14"/>
      <c r="I11" s="21">
        <f>G9+G10</f>
        <v>0</v>
      </c>
      <c r="N11" s="10" t="s">
        <v>110</v>
      </c>
      <c r="P11" s="47">
        <f>+'OCL8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+'OCL8 WKS'!G56</f>
        <v>0</v>
      </c>
    </row>
    <row r="17" spans="1:16" x14ac:dyDescent="0.2">
      <c r="A17" s="9">
        <v>4</v>
      </c>
      <c r="B17" s="9" t="s">
        <v>115</v>
      </c>
      <c r="F17" s="9" t="str">
        <f>(+TOC!D2-1) &amp; " (Note 2)"</f>
        <v>2025 (Note 2)</v>
      </c>
      <c r="I17" s="21">
        <f>+'OCL8 WKS'!E61</f>
        <v>0</v>
      </c>
      <c r="N17" s="10" t="s">
        <v>267</v>
      </c>
      <c r="P17" s="81">
        <f>+'OCL8 WKS'!G60</f>
        <v>0</v>
      </c>
    </row>
    <row r="18" spans="1:16" x14ac:dyDescent="0.2">
      <c r="A18" s="9" t="s">
        <v>15</v>
      </c>
      <c r="B18" s="9" t="s">
        <v>150</v>
      </c>
      <c r="G18" s="20">
        <f>+'OCL8 WKS'!G27</f>
        <v>0</v>
      </c>
      <c r="I18" s="1"/>
      <c r="N18" s="10" t="s">
        <v>98</v>
      </c>
      <c r="P18" s="80">
        <f>SUM(P16:P17)</f>
        <v>0</v>
      </c>
    </row>
    <row r="19" spans="1:16" x14ac:dyDescent="0.2">
      <c r="B19" s="9" t="s">
        <v>151</v>
      </c>
      <c r="G19" s="19">
        <f>+'OCL8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20" priority="6" operator="containsText" text="Too High">
      <formula>NOT(ISERROR(SEARCH("Too High",K12)))</formula>
    </cfRule>
  </conditionalFormatting>
  <conditionalFormatting sqref="K12">
    <cfRule type="containsText" dxfId="19" priority="7" operator="containsText" text="Within Limitations">
      <formula>NOT(ISERROR(SEARCH("Within Limitations",K12)))</formula>
    </cfRule>
  </conditionalFormatting>
  <conditionalFormatting sqref="K27">
    <cfRule type="containsText" dxfId="18" priority="8" operator="containsText" text="Within Limitations">
      <formula>NOT(ISERROR(SEARCH("Within Limitations",K27)))</formula>
    </cfRule>
  </conditionalFormatting>
  <conditionalFormatting sqref="K30">
    <cfRule type="containsText" dxfId="17" priority="3" operator="containsText" text="Too High">
      <formula>NOT(ISERROR(SEARCH("Too High",K30)))</formula>
    </cfRule>
    <cfRule type="containsText" dxfId="16" priority="4" operator="containsText" text="Within Limitations">
      <formula>NOT(ISERROR(SEARCH("Within Limitations",K30)))</formula>
    </cfRule>
  </conditionalFormatting>
  <conditionalFormatting sqref="P14">
    <cfRule type="expression" dxfId="15" priority="1">
      <formula>"$P$14&gt;(.75*$P$12)"</formula>
    </cfRule>
  </conditionalFormatting>
  <conditionalFormatting sqref="P20">
    <cfRule type="expression" dxfId="14" priority="2">
      <formula>"$P$14&gt;(.75*$P$12)"</formula>
    </cfRule>
  </conditionalFormatting>
  <pageMargins left="0.7" right="0.7" top="0.75" bottom="0.75" header="0.3" footer="0.3"/>
  <pageSetup scale="63" orientation="portrait"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C7F85-0AE4-413B-9442-62BD9463FEA0}">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8'!E2</f>
        <v>OCL Example Fund 8</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8'!E3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87">
        <v>0</v>
      </c>
      <c r="E55" s="87">
        <v>0</v>
      </c>
      <c r="F55" s="88">
        <v>0</v>
      </c>
      <c r="G55" s="200">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1">
        <f>G27-G56</f>
        <v>0</v>
      </c>
    </row>
    <row r="58" spans="1:8" ht="15.75" x14ac:dyDescent="0.25">
      <c r="A58" s="223" t="s">
        <v>61</v>
      </c>
      <c r="B58" s="89"/>
      <c r="C58" s="89"/>
      <c r="D58" s="87">
        <v>0</v>
      </c>
      <c r="E58" s="35">
        <f>+D61</f>
        <v>0</v>
      </c>
      <c r="F58" s="36">
        <f>+E61</f>
        <v>0</v>
      </c>
      <c r="G58" s="191">
        <f>+E61</f>
        <v>0</v>
      </c>
    </row>
    <row r="59" spans="1:8" ht="20.100000000000001" customHeight="1" x14ac:dyDescent="0.25">
      <c r="A59" s="223" t="s">
        <v>62</v>
      </c>
      <c r="B59" s="89"/>
      <c r="C59" s="89"/>
      <c r="D59" s="87">
        <v>0</v>
      </c>
      <c r="E59" s="87">
        <v>0</v>
      </c>
      <c r="F59" s="88">
        <v>0</v>
      </c>
      <c r="G59" s="192">
        <v>0</v>
      </c>
    </row>
    <row r="60" spans="1:8" ht="20.100000000000001" customHeight="1" x14ac:dyDescent="0.25">
      <c r="A60" s="223" t="s">
        <v>68</v>
      </c>
      <c r="B60" s="89"/>
      <c r="C60" s="89"/>
      <c r="D60" s="87">
        <v>0</v>
      </c>
      <c r="E60" s="87">
        <v>0</v>
      </c>
      <c r="F60" s="88">
        <v>0</v>
      </c>
      <c r="G60" s="192">
        <v>0</v>
      </c>
    </row>
    <row r="61" spans="1:8" ht="20.100000000000001" customHeight="1" x14ac:dyDescent="0.25">
      <c r="A61" s="223" t="s">
        <v>140</v>
      </c>
      <c r="B61" s="89"/>
      <c r="C61" s="89"/>
      <c r="D61" s="188">
        <f>D57+D58+D59-D60</f>
        <v>0</v>
      </c>
      <c r="E61" s="189">
        <f>E57+E58+E59-E60</f>
        <v>0</v>
      </c>
      <c r="F61" s="190">
        <f>F57+F58+F59-F60</f>
        <v>0</v>
      </c>
      <c r="G61" s="193">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66"/>
  <sheetViews>
    <sheetView showGridLines="0" zoomScaleNormal="100" workbookViewId="0">
      <selection activeCell="E73" sqref="E73"/>
    </sheetView>
  </sheetViews>
  <sheetFormatPr defaultColWidth="8.88671875" defaultRowHeight="15" x14ac:dyDescent="0.2"/>
  <cols>
    <col min="1" max="1" width="5.44140625" style="10" customWidth="1"/>
    <col min="2" max="3" width="8.88671875" style="10"/>
    <col min="4" max="4" width="8.88671875" style="10" customWidth="1"/>
    <col min="5" max="5" width="12"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109375" style="10" customWidth="1"/>
    <col min="12" max="14" width="8.88671875" style="10"/>
    <col min="15" max="15" width="17.44140625" style="10" customWidth="1"/>
    <col min="16" max="16" width="12" style="10" bestFit="1" customWidth="1"/>
    <col min="17" max="16384" width="8.88671875" style="10"/>
  </cols>
  <sheetData>
    <row r="1" spans="1:16" x14ac:dyDescent="0.2">
      <c r="I1" s="182" t="s">
        <v>375</v>
      </c>
    </row>
    <row r="2" spans="1:16" ht="23.25" x14ac:dyDescent="0.35">
      <c r="A2" s="266" t="s">
        <v>0</v>
      </c>
      <c r="B2" s="267"/>
      <c r="C2" s="267"/>
      <c r="D2" s="267"/>
      <c r="E2" s="267"/>
      <c r="F2" s="267"/>
      <c r="G2" s="267"/>
      <c r="H2" s="267"/>
      <c r="I2" s="267"/>
    </row>
    <row r="3" spans="1:16" ht="23.25" x14ac:dyDescent="0.35">
      <c r="A3" s="91"/>
      <c r="B3" s="92"/>
      <c r="C3" s="91"/>
      <c r="D3" s="91"/>
      <c r="E3" s="93" t="s">
        <v>95</v>
      </c>
      <c r="F3" s="227">
        <v>1000</v>
      </c>
      <c r="G3" s="91"/>
      <c r="H3" s="91"/>
      <c r="I3" s="91"/>
    </row>
    <row r="4" spans="1:16" ht="18" x14ac:dyDescent="0.25">
      <c r="A4" s="89"/>
      <c r="B4" s="89"/>
      <c r="C4" s="89"/>
      <c r="D4" s="89"/>
      <c r="E4" s="93" t="s">
        <v>119</v>
      </c>
      <c r="F4" s="94">
        <v>105</v>
      </c>
      <c r="G4" s="89"/>
      <c r="H4" s="89"/>
      <c r="I4" s="89"/>
    </row>
    <row r="5" spans="1:16" ht="18.75" thickBot="1" x14ac:dyDescent="0.3">
      <c r="E5" s="48"/>
      <c r="F5" s="49"/>
    </row>
    <row r="6" spans="1:16" ht="18.75" thickBot="1" x14ac:dyDescent="0.3">
      <c r="A6" s="76" t="s">
        <v>102</v>
      </c>
      <c r="B6" s="77"/>
      <c r="C6" s="77"/>
      <c r="D6" s="77"/>
      <c r="E6" s="86">
        <v>188574</v>
      </c>
      <c r="F6" s="50"/>
    </row>
    <row r="8" spans="1:16" ht="15.75" x14ac:dyDescent="0.25">
      <c r="B8" s="18" t="s">
        <v>7</v>
      </c>
      <c r="N8" s="270" t="s">
        <v>97</v>
      </c>
      <c r="O8" s="270"/>
      <c r="P8" s="270"/>
    </row>
    <row r="9" spans="1:16" x14ac:dyDescent="0.2">
      <c r="A9" s="9" t="s">
        <v>8</v>
      </c>
      <c r="B9" s="9" t="s">
        <v>141</v>
      </c>
      <c r="G9" s="21">
        <f>+'GWKS 5'!G40</f>
        <v>15161.25</v>
      </c>
      <c r="H9" s="14"/>
      <c r="I9" s="14"/>
    </row>
    <row r="10" spans="1:16" x14ac:dyDescent="0.2">
      <c r="B10" s="9" t="s">
        <v>142</v>
      </c>
      <c r="G10" s="22">
        <f>+'GWKS 5'!G44</f>
        <v>4183</v>
      </c>
      <c r="H10" s="14"/>
      <c r="I10" s="14"/>
      <c r="N10" s="10" t="s">
        <v>109</v>
      </c>
      <c r="P10" s="168">
        <f>+'GWKS 5'!E40</f>
        <v>12952.94</v>
      </c>
    </row>
    <row r="11" spans="1:16" ht="15.75" thickBot="1" x14ac:dyDescent="0.25">
      <c r="B11" s="9" t="s">
        <v>9</v>
      </c>
      <c r="G11" s="22"/>
      <c r="H11" s="14"/>
      <c r="I11" s="21">
        <f>G9+G10</f>
        <v>19344.25</v>
      </c>
      <c r="N11" s="10" t="s">
        <v>268</v>
      </c>
      <c r="P11" s="169">
        <f>+'GWKS 5'!E44</f>
        <v>6902.27</v>
      </c>
    </row>
    <row r="12" spans="1:16" ht="15.75" thickBot="1" x14ac:dyDescent="0.25">
      <c r="A12" s="9" t="s">
        <v>10</v>
      </c>
      <c r="B12" s="9" t="s">
        <v>65</v>
      </c>
      <c r="G12" s="14"/>
      <c r="H12" s="14"/>
      <c r="I12" s="84">
        <v>0</v>
      </c>
      <c r="K12" s="42" t="str">
        <f>IF(I12&gt;P24,"Too High", "Within Limitations")</f>
        <v>Within Limitations</v>
      </c>
      <c r="N12" s="10" t="s">
        <v>98</v>
      </c>
      <c r="P12" s="168">
        <f>SUM(P10:P11)</f>
        <v>19855.21</v>
      </c>
    </row>
    <row r="13" spans="1:16" x14ac:dyDescent="0.2">
      <c r="A13" s="9" t="s">
        <v>11</v>
      </c>
      <c r="B13" s="9" t="s">
        <v>12</v>
      </c>
      <c r="I13" s="1"/>
      <c r="P13" s="168"/>
    </row>
    <row r="14" spans="1:16" ht="15.75" thickBot="1" x14ac:dyDescent="0.25">
      <c r="B14" s="9" t="s">
        <v>13</v>
      </c>
      <c r="I14" s="174">
        <f>I11+I12</f>
        <v>19344.25</v>
      </c>
      <c r="N14" s="10" t="s">
        <v>120</v>
      </c>
      <c r="P14" s="168">
        <f>+P12*0.75</f>
        <v>14891.407499999999</v>
      </c>
    </row>
    <row r="15" spans="1:16" ht="15.75" thickTop="1" x14ac:dyDescent="0.2">
      <c r="I15" s="12"/>
      <c r="P15" s="168"/>
    </row>
    <row r="16" spans="1:16" ht="15.75" x14ac:dyDescent="0.25">
      <c r="B16" s="18" t="s">
        <v>14</v>
      </c>
      <c r="N16" s="10" t="s">
        <v>161</v>
      </c>
      <c r="P16" s="168">
        <f>+'GWKS 5'!G40</f>
        <v>15161.25</v>
      </c>
    </row>
    <row r="17" spans="1:16" x14ac:dyDescent="0.2">
      <c r="A17" s="9">
        <v>4</v>
      </c>
      <c r="B17" s="9" t="s">
        <v>115</v>
      </c>
      <c r="F17" s="9" t="str">
        <f>+TOC!D2-1 &amp; " (Note 2)"</f>
        <v>2025 (Note 2)</v>
      </c>
      <c r="I17" s="21">
        <f>+'GWKS 5'!E45</f>
        <v>7.4399999999950523</v>
      </c>
      <c r="N17" s="10" t="s">
        <v>267</v>
      </c>
      <c r="P17" s="169">
        <f>+'GWKS 5'!G44</f>
        <v>4183</v>
      </c>
    </row>
    <row r="18" spans="1:16" x14ac:dyDescent="0.2">
      <c r="A18" s="9" t="s">
        <v>15</v>
      </c>
      <c r="B18" s="9" t="s">
        <v>150</v>
      </c>
      <c r="G18" s="20">
        <f>SUM('GWKS 2'!F47)</f>
        <v>8152.84</v>
      </c>
      <c r="I18" s="1"/>
      <c r="N18" s="10" t="s">
        <v>98</v>
      </c>
      <c r="P18" s="168">
        <f>SUM(P16:P17)</f>
        <v>19344.25</v>
      </c>
    </row>
    <row r="19" spans="1:16" x14ac:dyDescent="0.2">
      <c r="B19" s="9" t="s">
        <v>151</v>
      </c>
      <c r="G19" s="19">
        <f>+'GWKS 5'!G43</f>
        <v>0</v>
      </c>
      <c r="P19" s="168"/>
    </row>
    <row r="20" spans="1:16" x14ac:dyDescent="0.2">
      <c r="B20" s="9" t="s">
        <v>16</v>
      </c>
      <c r="G20" s="1"/>
      <c r="N20" s="10" t="s">
        <v>120</v>
      </c>
      <c r="P20" s="168">
        <f>+P18*0.75</f>
        <v>14508.1875</v>
      </c>
    </row>
    <row r="21" spans="1:16" x14ac:dyDescent="0.2">
      <c r="B21" s="9" t="s">
        <v>17</v>
      </c>
      <c r="I21" s="24">
        <f>G18+G19</f>
        <v>8152.84</v>
      </c>
      <c r="P21" s="82"/>
    </row>
    <row r="22" spans="1:16" ht="15.75" x14ac:dyDescent="0.25">
      <c r="B22" s="9"/>
      <c r="I22" s="13"/>
      <c r="M22" s="79"/>
      <c r="P22" s="82"/>
    </row>
    <row r="23" spans="1:16" ht="15.75" x14ac:dyDescent="0.25">
      <c r="A23" s="9" t="s">
        <v>18</v>
      </c>
      <c r="B23" s="18" t="s">
        <v>19</v>
      </c>
      <c r="I23" s="23">
        <f>I17+I21</f>
        <v>8160.2799999999952</v>
      </c>
      <c r="N23" s="10" t="s">
        <v>162</v>
      </c>
      <c r="P23" s="82"/>
    </row>
    <row r="24" spans="1:16" x14ac:dyDescent="0.2">
      <c r="A24" s="9" t="s">
        <v>20</v>
      </c>
      <c r="B24" s="9" t="s">
        <v>21</v>
      </c>
      <c r="I24" s="1"/>
      <c r="N24" s="10" t="s">
        <v>120</v>
      </c>
      <c r="P24" s="170">
        <f>MIN(P14,P20)</f>
        <v>14508.1875</v>
      </c>
    </row>
    <row r="25" spans="1:16" x14ac:dyDescent="0.2">
      <c r="B25" s="9" t="s">
        <v>22</v>
      </c>
      <c r="I25" s="21">
        <f>IF((I14-I23)&lt;0,0,I14-I23)</f>
        <v>11183.970000000005</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27</v>
      </c>
      <c r="I28" s="173">
        <f>I25+I27</f>
        <v>11183.970000000005</v>
      </c>
      <c r="J28" s="16"/>
      <c r="K28" s="16"/>
      <c r="O28" s="79">
        <f>+Summary!A5</f>
        <v>2026</v>
      </c>
      <c r="P28" s="14">
        <f>+I12</f>
        <v>0</v>
      </c>
    </row>
    <row r="29" spans="1:16" ht="16.5" thickTop="1" thickBot="1" x14ac:dyDescent="0.25">
      <c r="I29" s="12"/>
    </row>
    <row r="30" spans="1:16" ht="16.5" thickBot="1" x14ac:dyDescent="0.3">
      <c r="A30" s="17" t="s">
        <v>35</v>
      </c>
      <c r="B30" s="10" t="s">
        <v>135</v>
      </c>
      <c r="I30" s="175">
        <f>ROUND(I28/E6*1000,2)</f>
        <v>59.31</v>
      </c>
      <c r="K30" s="42" t="str">
        <f>IF(I30&gt;(F4),"Too High", "Within Limitations")</f>
        <v>Within Limitations</v>
      </c>
      <c r="P30" s="43"/>
    </row>
    <row r="31" spans="1:16" x14ac:dyDescent="0.2">
      <c r="P31" s="43"/>
    </row>
    <row r="32" spans="1:16" ht="37.5" customHeight="1" x14ac:dyDescent="0.25">
      <c r="A32" s="268" t="s">
        <v>174</v>
      </c>
      <c r="B32" s="269"/>
      <c r="C32" s="269"/>
      <c r="D32" s="269"/>
      <c r="E32" s="269"/>
      <c r="F32" s="269"/>
      <c r="G32" s="269"/>
      <c r="H32" s="269"/>
      <c r="I32" s="269"/>
      <c r="P32" s="43"/>
    </row>
    <row r="33" spans="1:16" x14ac:dyDescent="0.2">
      <c r="A33" s="9"/>
      <c r="P33" s="43"/>
    </row>
    <row r="34" spans="1:16" x14ac:dyDescent="0.2">
      <c r="A34" s="265" t="s">
        <v>125</v>
      </c>
      <c r="B34" s="265"/>
      <c r="C34" s="265"/>
      <c r="D34" s="265"/>
      <c r="E34" s="265"/>
      <c r="F34" s="265"/>
      <c r="G34" s="265"/>
      <c r="H34" s="265"/>
      <c r="I34" s="265"/>
      <c r="P34" s="43"/>
    </row>
    <row r="35" spans="1:16" x14ac:dyDescent="0.2">
      <c r="A35" s="265"/>
      <c r="B35" s="265"/>
      <c r="C35" s="265"/>
      <c r="D35" s="265"/>
      <c r="E35" s="265"/>
      <c r="F35" s="265"/>
      <c r="G35" s="265"/>
      <c r="H35" s="265"/>
      <c r="I35" s="265"/>
    </row>
    <row r="36" spans="1:16" x14ac:dyDescent="0.2">
      <c r="A36" s="265"/>
      <c r="B36" s="265"/>
      <c r="C36" s="265"/>
      <c r="D36" s="265"/>
      <c r="E36" s="265"/>
      <c r="F36" s="265"/>
      <c r="G36" s="265"/>
      <c r="H36" s="265"/>
      <c r="I36" s="265"/>
    </row>
    <row r="38" spans="1:16" ht="15.75" hidden="1" x14ac:dyDescent="0.25">
      <c r="A38" s="16" t="s">
        <v>124</v>
      </c>
    </row>
    <row r="39" spans="1:16" hidden="1" x14ac:dyDescent="0.2"/>
    <row r="40" spans="1:16" s="44" customFormat="1" ht="19.5" hidden="1" customHeight="1" x14ac:dyDescent="0.2">
      <c r="A40" s="248" t="s">
        <v>123</v>
      </c>
      <c r="B40" s="248"/>
      <c r="C40" s="248"/>
      <c r="D40" s="248"/>
      <c r="E40" s="248"/>
      <c r="F40" s="248"/>
      <c r="G40" s="248"/>
      <c r="H40" s="248"/>
      <c r="I40" s="248"/>
      <c r="J40" s="248"/>
      <c r="N40" s="10"/>
      <c r="O40" s="10"/>
      <c r="P40" s="10"/>
    </row>
    <row r="41" spans="1:16" s="44" customFormat="1" ht="19.5" hidden="1" customHeight="1" x14ac:dyDescent="0.2">
      <c r="A41" s="248"/>
      <c r="B41" s="248"/>
      <c r="C41" s="248"/>
      <c r="D41" s="248"/>
      <c r="E41" s="248"/>
      <c r="F41" s="248"/>
      <c r="G41" s="248"/>
      <c r="H41" s="248"/>
      <c r="I41" s="248"/>
      <c r="J41" s="248"/>
      <c r="N41" s="10"/>
      <c r="O41" s="10"/>
      <c r="P41" s="10"/>
    </row>
    <row r="42" spans="1:16" s="44" customFormat="1" ht="19.5" hidden="1" customHeight="1" x14ac:dyDescent="0.2">
      <c r="A42" s="248"/>
      <c r="B42" s="248"/>
      <c r="C42" s="248"/>
      <c r="D42" s="248"/>
      <c r="E42" s="248"/>
      <c r="F42" s="248"/>
      <c r="G42" s="248"/>
      <c r="H42" s="248"/>
      <c r="I42" s="248"/>
      <c r="J42" s="248"/>
      <c r="N42" s="10"/>
      <c r="O42" s="10"/>
      <c r="P42" s="10"/>
    </row>
    <row r="43" spans="1:16" s="44" customFormat="1" ht="19.5" hidden="1" customHeight="1" x14ac:dyDescent="0.2">
      <c r="A43" s="248"/>
      <c r="B43" s="248"/>
      <c r="C43" s="248"/>
      <c r="D43" s="248"/>
      <c r="E43" s="248"/>
      <c r="F43" s="248"/>
      <c r="G43" s="248"/>
      <c r="H43" s="248"/>
      <c r="I43" s="248"/>
      <c r="J43" s="248"/>
      <c r="N43" s="10"/>
      <c r="O43" s="10"/>
      <c r="P43" s="10"/>
    </row>
    <row r="44" spans="1:16" s="44" customFormat="1" ht="19.5" hidden="1" customHeight="1" x14ac:dyDescent="0.2">
      <c r="A44" s="248"/>
      <c r="B44" s="248"/>
      <c r="C44" s="248"/>
      <c r="D44" s="248"/>
      <c r="E44" s="248"/>
      <c r="F44" s="248"/>
      <c r="G44" s="248"/>
      <c r="H44" s="248"/>
      <c r="I44" s="248"/>
      <c r="J44" s="248"/>
      <c r="N44" s="10"/>
      <c r="O44" s="10"/>
      <c r="P44" s="10"/>
    </row>
    <row r="45" spans="1:16" hidden="1" x14ac:dyDescent="0.2"/>
    <row r="46" spans="1:16" ht="19.5" hidden="1" customHeight="1" x14ac:dyDescent="0.2">
      <c r="A46" s="248" t="s">
        <v>121</v>
      </c>
      <c r="B46" s="248"/>
      <c r="C46" s="248"/>
      <c r="D46" s="248"/>
      <c r="E46" s="248"/>
      <c r="F46" s="248"/>
      <c r="G46" s="248"/>
      <c r="H46" s="248"/>
      <c r="I46" s="248"/>
      <c r="J46" s="248"/>
      <c r="N46" s="44"/>
      <c r="O46" s="44"/>
      <c r="P46" s="44"/>
    </row>
    <row r="47" spans="1:16" ht="19.5" hidden="1" customHeight="1" x14ac:dyDescent="0.2">
      <c r="A47" s="248"/>
      <c r="B47" s="248"/>
      <c r="C47" s="248"/>
      <c r="D47" s="248"/>
      <c r="E47" s="248"/>
      <c r="F47" s="248"/>
      <c r="G47" s="248"/>
      <c r="H47" s="248"/>
      <c r="I47" s="248"/>
      <c r="J47" s="248"/>
      <c r="N47" s="44"/>
      <c r="O47" s="44"/>
      <c r="P47" s="44"/>
    </row>
    <row r="48" spans="1:16" ht="19.5" hidden="1" customHeight="1" x14ac:dyDescent="0.2">
      <c r="A48" s="248"/>
      <c r="B48" s="248"/>
      <c r="C48" s="248"/>
      <c r="D48" s="248"/>
      <c r="E48" s="248"/>
      <c r="F48" s="248"/>
      <c r="G48" s="248"/>
      <c r="H48" s="248"/>
      <c r="I48" s="248"/>
      <c r="J48" s="248"/>
      <c r="N48" s="44"/>
      <c r="O48" s="44"/>
      <c r="P48" s="44"/>
    </row>
    <row r="49" spans="1:16" ht="19.5" hidden="1" customHeight="1" x14ac:dyDescent="0.2">
      <c r="A49" s="248"/>
      <c r="B49" s="248"/>
      <c r="C49" s="248"/>
      <c r="D49" s="248"/>
      <c r="E49" s="248"/>
      <c r="F49" s="248"/>
      <c r="G49" s="248"/>
      <c r="H49" s="248"/>
      <c r="I49" s="248"/>
      <c r="J49" s="248"/>
      <c r="N49" s="44"/>
      <c r="O49" s="44"/>
      <c r="P49" s="44"/>
    </row>
    <row r="50" spans="1:16" ht="19.5" hidden="1" customHeight="1" x14ac:dyDescent="0.2">
      <c r="A50" s="248"/>
      <c r="B50" s="248"/>
      <c r="C50" s="248"/>
      <c r="D50" s="248"/>
      <c r="E50" s="248"/>
      <c r="F50" s="248"/>
      <c r="G50" s="248"/>
      <c r="H50" s="248"/>
      <c r="I50" s="248"/>
      <c r="J50" s="248"/>
      <c r="N50" s="44"/>
      <c r="O50" s="44"/>
      <c r="P50" s="44"/>
    </row>
    <row r="51" spans="1:16" ht="19.5" hidden="1" customHeight="1" x14ac:dyDescent="0.2">
      <c r="A51" s="248"/>
      <c r="B51" s="248"/>
      <c r="C51" s="248"/>
      <c r="D51" s="248"/>
      <c r="E51" s="248"/>
      <c r="F51" s="248"/>
      <c r="G51" s="248"/>
      <c r="H51" s="248"/>
      <c r="I51" s="248"/>
      <c r="J51" s="248"/>
    </row>
    <row r="52" spans="1:16" ht="19.5" hidden="1" customHeight="1" x14ac:dyDescent="0.2">
      <c r="A52" s="248"/>
      <c r="B52" s="248"/>
      <c r="C52" s="248"/>
      <c r="D52" s="248"/>
      <c r="E52" s="248"/>
      <c r="F52" s="248"/>
      <c r="G52" s="248"/>
      <c r="H52" s="248"/>
      <c r="I52" s="248"/>
      <c r="J52" s="248"/>
    </row>
    <row r="53" spans="1:16" hidden="1" x14ac:dyDescent="0.2">
      <c r="A53" s="248" t="s">
        <v>122</v>
      </c>
      <c r="B53" s="248"/>
      <c r="C53" s="248"/>
      <c r="D53" s="248"/>
      <c r="E53" s="248"/>
      <c r="F53" s="248"/>
      <c r="G53" s="248"/>
      <c r="H53" s="248"/>
      <c r="I53" s="248"/>
      <c r="J53" s="248"/>
    </row>
    <row r="54" spans="1:16" hidden="1" x14ac:dyDescent="0.2">
      <c r="A54" s="248"/>
      <c r="B54" s="248"/>
      <c r="C54" s="248"/>
      <c r="D54" s="248"/>
      <c r="E54" s="248"/>
      <c r="F54" s="248"/>
      <c r="G54" s="248"/>
      <c r="H54" s="248"/>
      <c r="I54" s="248"/>
      <c r="J54" s="248"/>
    </row>
    <row r="55" spans="1:16" hidden="1" x14ac:dyDescent="0.2">
      <c r="A55" s="248"/>
      <c r="B55" s="248"/>
      <c r="C55" s="248"/>
      <c r="D55" s="248"/>
      <c r="E55" s="248"/>
      <c r="F55" s="248"/>
      <c r="G55" s="248"/>
      <c r="H55" s="248"/>
      <c r="I55" s="248"/>
      <c r="J55" s="248"/>
    </row>
    <row r="56" spans="1:16" hidden="1" x14ac:dyDescent="0.2">
      <c r="A56" s="248"/>
      <c r="B56" s="248"/>
      <c r="C56" s="248"/>
      <c r="D56" s="248"/>
      <c r="E56" s="248"/>
      <c r="F56" s="248"/>
      <c r="G56" s="248"/>
      <c r="H56" s="248"/>
      <c r="I56" s="248"/>
      <c r="J56" s="248"/>
    </row>
    <row r="57" spans="1:16" hidden="1" x14ac:dyDescent="0.2">
      <c r="A57" s="248"/>
      <c r="B57" s="248"/>
      <c r="C57" s="248"/>
      <c r="D57" s="248"/>
      <c r="E57" s="248"/>
      <c r="F57" s="248"/>
      <c r="G57" s="248"/>
      <c r="H57" s="248"/>
      <c r="I57" s="248"/>
      <c r="J57" s="248"/>
    </row>
    <row r="58" spans="1:16" hidden="1" x14ac:dyDescent="0.2">
      <c r="A58" s="248"/>
      <c r="B58" s="248"/>
      <c r="C58" s="248"/>
      <c r="D58" s="248"/>
      <c r="E58" s="248"/>
      <c r="F58" s="248"/>
      <c r="G58" s="248"/>
      <c r="H58" s="248"/>
      <c r="I58" s="248"/>
      <c r="J58" s="248"/>
    </row>
    <row r="59" spans="1:16" hidden="1" x14ac:dyDescent="0.2">
      <c r="A59" s="248"/>
      <c r="B59" s="248"/>
      <c r="C59" s="248"/>
      <c r="D59" s="248"/>
      <c r="E59" s="248"/>
      <c r="F59" s="248"/>
      <c r="G59" s="248"/>
      <c r="H59" s="248"/>
      <c r="I59" s="248"/>
      <c r="J59" s="248"/>
    </row>
    <row r="60" spans="1:16" hidden="1" x14ac:dyDescent="0.2">
      <c r="A60" s="248"/>
      <c r="B60" s="248"/>
      <c r="C60" s="248"/>
      <c r="D60" s="248"/>
      <c r="E60" s="248"/>
      <c r="F60" s="248"/>
      <c r="G60" s="248"/>
      <c r="H60" s="248"/>
      <c r="I60" s="248"/>
      <c r="J60" s="248"/>
    </row>
    <row r="61" spans="1:16" hidden="1" x14ac:dyDescent="0.2">
      <c r="A61" s="248"/>
      <c r="B61" s="248"/>
      <c r="C61" s="248"/>
      <c r="D61" s="248"/>
      <c r="E61" s="248"/>
      <c r="F61" s="248"/>
      <c r="G61" s="248"/>
      <c r="H61" s="248"/>
      <c r="I61" s="248"/>
      <c r="J61" s="248"/>
    </row>
    <row r="62" spans="1:16" hidden="1" x14ac:dyDescent="0.2">
      <c r="A62" s="248"/>
      <c r="B62" s="248"/>
      <c r="C62" s="248"/>
      <c r="D62" s="248"/>
      <c r="E62" s="248"/>
      <c r="F62" s="248"/>
      <c r="G62" s="248"/>
      <c r="H62" s="248"/>
      <c r="I62" s="248"/>
      <c r="J62" s="248"/>
    </row>
    <row r="63" spans="1:16" hidden="1" x14ac:dyDescent="0.2">
      <c r="A63" s="248"/>
      <c r="B63" s="248"/>
      <c r="C63" s="248"/>
      <c r="D63" s="248"/>
      <c r="E63" s="248"/>
      <c r="F63" s="248"/>
      <c r="G63" s="248"/>
      <c r="H63" s="248"/>
      <c r="I63" s="248"/>
      <c r="J63" s="248"/>
    </row>
    <row r="64" spans="1:16"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sheetData>
  <mergeCells count="8">
    <mergeCell ref="A53:J66"/>
    <mergeCell ref="A34:I36"/>
    <mergeCell ref="A2:I2"/>
    <mergeCell ref="A32:I32"/>
    <mergeCell ref="N8:P8"/>
    <mergeCell ref="A40:J44"/>
    <mergeCell ref="A46:J52"/>
    <mergeCell ref="N27:P27"/>
  </mergeCells>
  <phoneticPr fontId="0" type="noConversion"/>
  <conditionalFormatting sqref="K12 K27">
    <cfRule type="containsText" dxfId="236" priority="5" operator="containsText" text="Too High">
      <formula>NOT(ISERROR(SEARCH("Too High",K12)))</formula>
    </cfRule>
  </conditionalFormatting>
  <conditionalFormatting sqref="K12">
    <cfRule type="containsText" dxfId="235" priority="6" operator="containsText" text="Within Limitations">
      <formula>NOT(ISERROR(SEARCH("Within Limitations",K12)))</formula>
    </cfRule>
  </conditionalFormatting>
  <conditionalFormatting sqref="K27">
    <cfRule type="containsText" dxfId="234" priority="8" operator="containsText" text="Within Limitations">
      <formula>NOT(ISERROR(SEARCH("Within Limitations",K27)))</formula>
    </cfRule>
  </conditionalFormatting>
  <conditionalFormatting sqref="K30">
    <cfRule type="containsText" dxfId="233" priority="2" operator="containsText" text="Too High">
      <formula>NOT(ISERROR(SEARCH("Too High",K30)))</formula>
    </cfRule>
    <cfRule type="containsText" dxfId="232" priority="3" operator="containsText" text="Within Limitations">
      <formula>NOT(ISERROR(SEARCH("Within Limitations",K30)))</formula>
    </cfRule>
  </conditionalFormatting>
  <conditionalFormatting sqref="P14">
    <cfRule type="expression" dxfId="231" priority="1">
      <formula>"$P$14&gt;(.75*$P$12)"</formula>
    </cfRule>
  </conditionalFormatting>
  <conditionalFormatting sqref="P20">
    <cfRule type="expression" dxfId="230" priority="10">
      <formula>"$P$14&gt;(.75*$P$12)"</formula>
    </cfRule>
  </conditionalFormatting>
  <conditionalFormatting sqref="P34">
    <cfRule type="expression" dxfId="229" priority="9">
      <formula>"$P$14&gt;(.75*$P$12)"</formula>
    </cfRule>
  </conditionalFormatting>
  <printOptions gridLinesSet="0"/>
  <pageMargins left="0.75" right="0.75" top="1" bottom="1" header="0.5" footer="0.5"/>
  <pageSetup scale="63" orientation="portrait" r:id="rId1"/>
  <headerFooter alignWithMargins="0"/>
  <legacyDrawing r:id="rId2"/>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7BEAF-F030-4D58-A6A9-8DE41DE3560A}">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225</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+'OCL9 WKS'!G56</f>
        <v>0</v>
      </c>
      <c r="H9" s="14"/>
      <c r="I9" s="14"/>
    </row>
    <row r="10" spans="1:16" x14ac:dyDescent="0.2">
      <c r="B10" s="9" t="s">
        <v>149</v>
      </c>
      <c r="G10" s="22">
        <f>+'OCL9 WKS'!G60</f>
        <v>0</v>
      </c>
      <c r="H10" s="14"/>
      <c r="I10" s="14"/>
      <c r="N10" s="10" t="s">
        <v>109</v>
      </c>
      <c r="P10" s="46">
        <f>+'OCL9 WKS'!E56</f>
        <v>0</v>
      </c>
    </row>
    <row r="11" spans="1:16" ht="15.75" thickBot="1" x14ac:dyDescent="0.25">
      <c r="B11" s="9" t="s">
        <v>9</v>
      </c>
      <c r="G11" s="22"/>
      <c r="H11" s="14"/>
      <c r="I11" s="21">
        <f>G9+G10</f>
        <v>0</v>
      </c>
      <c r="N11" s="10" t="s">
        <v>110</v>
      </c>
      <c r="P11" s="47">
        <f>+'OCL9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+'OCL9 WKS'!G56</f>
        <v>0</v>
      </c>
    </row>
    <row r="17" spans="1:16" x14ac:dyDescent="0.2">
      <c r="A17" s="9">
        <v>4</v>
      </c>
      <c r="B17" s="9" t="s">
        <v>115</v>
      </c>
      <c r="F17" s="9" t="str">
        <f>(+TOC!D2-1) &amp; " (Note 2)"</f>
        <v>2025 (Note 2)</v>
      </c>
      <c r="I17" s="21">
        <f>+'OCL9 WKS'!E61</f>
        <v>0</v>
      </c>
      <c r="N17" s="10" t="s">
        <v>267</v>
      </c>
      <c r="P17" s="81">
        <f>+'OCL9 WKS'!G60</f>
        <v>0</v>
      </c>
    </row>
    <row r="18" spans="1:16" x14ac:dyDescent="0.2">
      <c r="A18" s="9" t="s">
        <v>15</v>
      </c>
      <c r="B18" s="9" t="s">
        <v>150</v>
      </c>
      <c r="G18" s="20">
        <f>+'OCL9 WKS'!G27</f>
        <v>0</v>
      </c>
      <c r="I18" s="1"/>
      <c r="N18" s="10" t="s">
        <v>98</v>
      </c>
      <c r="P18" s="80">
        <f>SUM(P16:P17)</f>
        <v>0</v>
      </c>
    </row>
    <row r="19" spans="1:16" x14ac:dyDescent="0.2">
      <c r="B19" s="9" t="s">
        <v>151</v>
      </c>
      <c r="G19" s="19">
        <f>+'OCL9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13" priority="6" operator="containsText" text="Too High">
      <formula>NOT(ISERROR(SEARCH("Too High",K12)))</formula>
    </cfRule>
  </conditionalFormatting>
  <conditionalFormatting sqref="K12">
    <cfRule type="containsText" dxfId="12" priority="7" operator="containsText" text="Within Limitations">
      <formula>NOT(ISERROR(SEARCH("Within Limitations",K12)))</formula>
    </cfRule>
  </conditionalFormatting>
  <conditionalFormatting sqref="K27">
    <cfRule type="containsText" dxfId="11" priority="8" operator="containsText" text="Within Limitations">
      <formula>NOT(ISERROR(SEARCH("Within Limitations",K27)))</formula>
    </cfRule>
  </conditionalFormatting>
  <conditionalFormatting sqref="K30">
    <cfRule type="containsText" dxfId="10" priority="3" operator="containsText" text="Too High">
      <formula>NOT(ISERROR(SEARCH("Too High",K30)))</formula>
    </cfRule>
    <cfRule type="containsText" dxfId="9" priority="4" operator="containsText" text="Within Limitations">
      <formula>NOT(ISERROR(SEARCH("Within Limitations",K30)))</formula>
    </cfRule>
  </conditionalFormatting>
  <conditionalFormatting sqref="P14">
    <cfRule type="expression" dxfId="8" priority="1">
      <formula>"$P$14&gt;(.75*$P$12)"</formula>
    </cfRule>
  </conditionalFormatting>
  <conditionalFormatting sqref="P20">
    <cfRule type="expression" dxfId="7" priority="2">
      <formula>"$P$14&gt;(.75*$P$12)"</formula>
    </cfRule>
  </conditionalFormatting>
  <pageMargins left="0.7" right="0.7" top="0.75" bottom="0.75" header="0.3" footer="0.3"/>
  <pageSetup scale="63" orientation="portrait" r:id="rId1"/>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E3B8-7F54-450A-B185-4B38AEA3D161}">
  <sheetPr>
    <pageSetUpPr fitToPage="1"/>
  </sheetPr>
  <dimension ref="A1:H62"/>
  <sheetViews>
    <sheetView zoomScale="85" zoomScaleNormal="85" workbookViewId="0">
      <selection activeCell="A11" sqref="A11:C61"/>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9'!E2</f>
        <v>OCL Example Fund 9</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9'!E3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87">
        <v>0</v>
      </c>
      <c r="E55" s="87">
        <v>0</v>
      </c>
      <c r="F55" s="88">
        <v>0</v>
      </c>
      <c r="G55" s="200">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1">
        <f>G27-G56</f>
        <v>0</v>
      </c>
    </row>
    <row r="58" spans="1:8" ht="15.75" x14ac:dyDescent="0.25">
      <c r="A58" s="223" t="s">
        <v>61</v>
      </c>
      <c r="B58" s="89"/>
      <c r="C58" s="89"/>
      <c r="D58" s="87">
        <v>0</v>
      </c>
      <c r="E58" s="35">
        <f>+D61</f>
        <v>0</v>
      </c>
      <c r="F58" s="36">
        <f>+E61</f>
        <v>0</v>
      </c>
      <c r="G58" s="191">
        <f>+E61</f>
        <v>0</v>
      </c>
    </row>
    <row r="59" spans="1:8" ht="20.100000000000001" customHeight="1" x14ac:dyDescent="0.25">
      <c r="A59" s="223" t="s">
        <v>62</v>
      </c>
      <c r="B59" s="89"/>
      <c r="C59" s="89"/>
      <c r="D59" s="87">
        <v>0</v>
      </c>
      <c r="E59" s="87">
        <v>0</v>
      </c>
      <c r="F59" s="88">
        <v>0</v>
      </c>
      <c r="G59" s="192">
        <v>0</v>
      </c>
    </row>
    <row r="60" spans="1:8" ht="20.100000000000001" customHeight="1" x14ac:dyDescent="0.25">
      <c r="A60" s="223" t="s">
        <v>68</v>
      </c>
      <c r="B60" s="89"/>
      <c r="C60" s="89"/>
      <c r="D60" s="87">
        <v>0</v>
      </c>
      <c r="E60" s="87">
        <v>0</v>
      </c>
      <c r="F60" s="88">
        <v>0</v>
      </c>
      <c r="G60" s="192">
        <v>0</v>
      </c>
    </row>
    <row r="61" spans="1:8" ht="20.100000000000001" customHeight="1" x14ac:dyDescent="0.25">
      <c r="A61" s="223" t="s">
        <v>140</v>
      </c>
      <c r="B61" s="89"/>
      <c r="C61" s="89"/>
      <c r="D61" s="188">
        <f>D57+D58+D59-D60</f>
        <v>0</v>
      </c>
      <c r="E61" s="189">
        <f>E57+E58+E59-E60</f>
        <v>0</v>
      </c>
      <c r="F61" s="190">
        <f>F57+F58+F59-F60</f>
        <v>0</v>
      </c>
      <c r="G61" s="193">
        <f>G57+G58+G59-G60</f>
        <v>0</v>
      </c>
    </row>
    <row r="62" spans="1:8" ht="20.100000000000001" customHeight="1" x14ac:dyDescent="0.2"/>
  </sheetData>
  <mergeCells count="3">
    <mergeCell ref="A4:G4"/>
    <mergeCell ref="A5:G5"/>
    <mergeCell ref="A6:G6"/>
  </mergeCells>
  <pageMargins left="0.7" right="0.7" top="0.75" bottom="0.75" header="0.3" footer="0.3"/>
  <pageSetup scale="61" orientation="portrait" r:id="rId1"/>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9F13-FE9C-474F-B538-4F3613B031EF}">
  <sheetPr>
    <pageSetUpPr fitToPage="1"/>
  </sheetPr>
  <dimension ref="A1:P67"/>
  <sheetViews>
    <sheetView showGridLines="0" zoomScale="85" zoomScaleNormal="85" workbookViewId="0">
      <selection activeCell="E3" sqref="E3:F3"/>
    </sheetView>
  </sheetViews>
  <sheetFormatPr defaultColWidth="8.88671875" defaultRowHeight="15" x14ac:dyDescent="0.2"/>
  <cols>
    <col min="1" max="1" width="5.44140625" style="10" customWidth="1"/>
    <col min="2" max="4" width="8.88671875" style="10"/>
    <col min="5" max="5" width="13.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16" x14ac:dyDescent="0.2">
      <c r="I1" s="183" t="s">
        <v>116</v>
      </c>
    </row>
    <row r="2" spans="1:16" ht="26.25" x14ac:dyDescent="0.4">
      <c r="D2" s="39"/>
      <c r="E2" s="229" t="s">
        <v>226</v>
      </c>
      <c r="F2" s="230"/>
      <c r="G2" s="231"/>
    </row>
    <row r="3" spans="1:16" ht="23.25" x14ac:dyDescent="0.35">
      <c r="A3" s="15"/>
      <c r="B3" s="11"/>
      <c r="C3" s="15"/>
      <c r="D3" s="15"/>
      <c r="E3" s="272" t="s">
        <v>175</v>
      </c>
      <c r="F3" s="273"/>
      <c r="G3" s="15"/>
      <c r="H3" s="15"/>
      <c r="I3" s="15"/>
    </row>
    <row r="4" spans="1:16" ht="23.25" x14ac:dyDescent="0.35">
      <c r="A4" s="15"/>
      <c r="B4" s="11"/>
      <c r="C4" s="15"/>
      <c r="D4" s="15"/>
      <c r="E4" s="90" t="s">
        <v>119</v>
      </c>
      <c r="F4" s="177">
        <v>0</v>
      </c>
      <c r="G4" s="15"/>
      <c r="H4" s="15"/>
      <c r="I4" s="15"/>
    </row>
    <row r="5" spans="1:16" ht="24" thickBot="1" x14ac:dyDescent="0.4">
      <c r="A5" s="15"/>
      <c r="B5" s="11"/>
      <c r="C5" s="15"/>
      <c r="D5" s="15"/>
      <c r="E5" s="40"/>
      <c r="F5" s="41"/>
      <c r="G5" s="15"/>
      <c r="H5" s="15"/>
      <c r="I5" s="15"/>
    </row>
    <row r="6" spans="1:16" ht="18.75" thickBot="1" x14ac:dyDescent="0.3">
      <c r="A6" s="76" t="s">
        <v>102</v>
      </c>
      <c r="B6" s="77"/>
      <c r="C6" s="77"/>
      <c r="D6" s="77"/>
      <c r="E6" s="86">
        <v>0</v>
      </c>
      <c r="F6" s="41"/>
    </row>
    <row r="8" spans="1:16" ht="15.75" x14ac:dyDescent="0.25">
      <c r="B8" s="18" t="s">
        <v>7</v>
      </c>
      <c r="N8" s="270" t="s">
        <v>97</v>
      </c>
      <c r="O8" s="270"/>
      <c r="P8" s="270"/>
    </row>
    <row r="9" spans="1:16" x14ac:dyDescent="0.2">
      <c r="A9" s="9" t="s">
        <v>8</v>
      </c>
      <c r="B9" s="9" t="s">
        <v>141</v>
      </c>
      <c r="G9" s="21">
        <f>+'OCL10 WKS'!G56</f>
        <v>0</v>
      </c>
      <c r="H9" s="14"/>
      <c r="I9" s="14"/>
    </row>
    <row r="10" spans="1:16" x14ac:dyDescent="0.2">
      <c r="B10" s="9" t="s">
        <v>149</v>
      </c>
      <c r="G10" s="22">
        <f>+'OCL10 WKS'!G60</f>
        <v>0</v>
      </c>
      <c r="H10" s="14"/>
      <c r="I10" s="14"/>
      <c r="N10" s="10" t="s">
        <v>109</v>
      </c>
      <c r="P10" s="46">
        <f>+'OCL10 WKS'!E56</f>
        <v>0</v>
      </c>
    </row>
    <row r="11" spans="1:16" ht="15.75" thickBot="1" x14ac:dyDescent="0.25">
      <c r="B11" s="9" t="s">
        <v>9</v>
      </c>
      <c r="G11" s="22"/>
      <c r="H11" s="14"/>
      <c r="I11" s="21">
        <f>G9+G10</f>
        <v>0</v>
      </c>
      <c r="N11" s="10" t="s">
        <v>110</v>
      </c>
      <c r="P11" s="47">
        <f>+'OCL10 WKS'!E60</f>
        <v>0</v>
      </c>
    </row>
    <row r="12" spans="1:16" ht="15.75" thickBot="1" x14ac:dyDescent="0.25">
      <c r="A12" s="9" t="s">
        <v>10</v>
      </c>
      <c r="B12" s="9" t="s">
        <v>65</v>
      </c>
      <c r="G12" s="14"/>
      <c r="H12" s="14"/>
      <c r="I12" s="84">
        <v>0</v>
      </c>
      <c r="K12" s="42" t="str">
        <f>IF(I12&gt;P24,"Too High", "Within Limitations")</f>
        <v>Within Limitations</v>
      </c>
      <c r="N12" s="10" t="s">
        <v>98</v>
      </c>
      <c r="P12" s="46">
        <f>SUM(P10:P11)</f>
        <v>0</v>
      </c>
    </row>
    <row r="13" spans="1:16" x14ac:dyDescent="0.2">
      <c r="A13" s="9" t="s">
        <v>11</v>
      </c>
      <c r="B13" s="9" t="s">
        <v>12</v>
      </c>
      <c r="I13" s="1"/>
      <c r="P13" s="46"/>
    </row>
    <row r="14" spans="1:16" ht="15.75" thickBot="1" x14ac:dyDescent="0.25">
      <c r="B14" s="9" t="s">
        <v>13</v>
      </c>
      <c r="I14" s="174">
        <f>I11+I12</f>
        <v>0</v>
      </c>
      <c r="N14" s="10" t="s">
        <v>120</v>
      </c>
      <c r="P14" s="80">
        <f>+P12*0.75</f>
        <v>0</v>
      </c>
    </row>
    <row r="15" spans="1:16" ht="15.75" thickTop="1" x14ac:dyDescent="0.2">
      <c r="I15" s="12"/>
    </row>
    <row r="16" spans="1:16" ht="15.75" x14ac:dyDescent="0.25">
      <c r="B16" s="18" t="s">
        <v>14</v>
      </c>
      <c r="N16" s="10" t="s">
        <v>161</v>
      </c>
      <c r="P16" s="80">
        <f>+'OCL10 WKS'!G56</f>
        <v>0</v>
      </c>
    </row>
    <row r="17" spans="1:16" x14ac:dyDescent="0.2">
      <c r="A17" s="9">
        <v>4</v>
      </c>
      <c r="B17" s="9" t="s">
        <v>115</v>
      </c>
      <c r="F17" s="9" t="str">
        <f>(+TOC!D2-1) &amp; " (Note 2)"</f>
        <v>2025 (Note 2)</v>
      </c>
      <c r="I17" s="21">
        <f>+'OCL10 WKS'!E61</f>
        <v>0</v>
      </c>
      <c r="N17" s="10" t="s">
        <v>267</v>
      </c>
      <c r="P17" s="81">
        <f>+'OCL10 WKS'!G60</f>
        <v>0</v>
      </c>
    </row>
    <row r="18" spans="1:16" x14ac:dyDescent="0.2">
      <c r="A18" s="9" t="s">
        <v>15</v>
      </c>
      <c r="B18" s="9" t="s">
        <v>150</v>
      </c>
      <c r="G18" s="20">
        <f>+'OCL10 WKS'!G27</f>
        <v>0</v>
      </c>
      <c r="I18" s="1"/>
      <c r="N18" s="10" t="s">
        <v>98</v>
      </c>
      <c r="P18" s="80">
        <f>SUM(P16:P17)</f>
        <v>0</v>
      </c>
    </row>
    <row r="19" spans="1:16" x14ac:dyDescent="0.2">
      <c r="B19" s="9" t="s">
        <v>151</v>
      </c>
      <c r="G19" s="19">
        <f>+'OCL10 WKS'!G59</f>
        <v>0</v>
      </c>
      <c r="P19" s="80"/>
    </row>
    <row r="20" spans="1:16" x14ac:dyDescent="0.2">
      <c r="B20" s="9" t="s">
        <v>16</v>
      </c>
      <c r="G20" s="1"/>
      <c r="N20" s="10" t="s">
        <v>120</v>
      </c>
      <c r="P20" s="80">
        <f>+P18*0.75</f>
        <v>0</v>
      </c>
    </row>
    <row r="21" spans="1:16" x14ac:dyDescent="0.2">
      <c r="B21" s="9" t="s">
        <v>17</v>
      </c>
      <c r="I21" s="24">
        <f>G18+G19</f>
        <v>0</v>
      </c>
      <c r="P21" s="82"/>
    </row>
    <row r="22" spans="1:16" x14ac:dyDescent="0.2">
      <c r="B22" s="9"/>
      <c r="I22" s="13"/>
      <c r="P22" s="82"/>
    </row>
    <row r="23" spans="1:16" ht="15.75" x14ac:dyDescent="0.25">
      <c r="A23" s="9" t="s">
        <v>18</v>
      </c>
      <c r="B23" s="18" t="s">
        <v>19</v>
      </c>
      <c r="I23" s="23">
        <f>I17+I21</f>
        <v>0</v>
      </c>
      <c r="N23" s="10" t="s">
        <v>162</v>
      </c>
      <c r="P23" s="82"/>
    </row>
    <row r="24" spans="1:16" x14ac:dyDescent="0.2">
      <c r="A24" s="9" t="s">
        <v>20</v>
      </c>
      <c r="B24" s="9" t="s">
        <v>21</v>
      </c>
      <c r="I24" s="1"/>
      <c r="N24" s="10" t="s">
        <v>120</v>
      </c>
      <c r="P24" s="83">
        <f>MIN(P14,P20)</f>
        <v>0</v>
      </c>
    </row>
    <row r="25" spans="1:16" x14ac:dyDescent="0.2">
      <c r="B25" s="9" t="s">
        <v>22</v>
      </c>
      <c r="I25" s="21">
        <f>IF((I14-I23)&lt;0,0,I14-I23)</f>
        <v>0</v>
      </c>
    </row>
    <row r="26" spans="1:16" ht="15.75" thickBot="1" x14ac:dyDescent="0.25">
      <c r="A26" s="9" t="s">
        <v>23</v>
      </c>
      <c r="B26" s="9" t="s">
        <v>24</v>
      </c>
      <c r="I26" s="1"/>
    </row>
    <row r="27" spans="1:16" ht="16.5" thickBot="1" x14ac:dyDescent="0.3">
      <c r="B27" s="9" t="s">
        <v>25</v>
      </c>
      <c r="I27" s="85">
        <v>0</v>
      </c>
      <c r="K27" s="42" t="str">
        <f>IF(I27&gt;(I25*0.05),"Too High", "Within Limitations")</f>
        <v>Within Limitations</v>
      </c>
      <c r="N27" s="270" t="s">
        <v>269</v>
      </c>
      <c r="O27" s="270"/>
      <c r="P27" s="270"/>
    </row>
    <row r="28" spans="1:16" ht="16.5" thickBot="1" x14ac:dyDescent="0.3">
      <c r="A28" s="9" t="s">
        <v>26</v>
      </c>
      <c r="B28" s="9" t="s">
        <v>145</v>
      </c>
      <c r="I28" s="173">
        <f>I25+I27</f>
        <v>0</v>
      </c>
      <c r="J28" s="16"/>
      <c r="K28" s="16"/>
      <c r="L28" s="16"/>
      <c r="O28" s="79">
        <f>+Summary!A5</f>
        <v>2026</v>
      </c>
      <c r="P28" s="14">
        <f>+I12</f>
        <v>0</v>
      </c>
    </row>
    <row r="29" spans="1:16" ht="16.5" thickTop="1" thickBot="1" x14ac:dyDescent="0.25">
      <c r="I29" s="12"/>
    </row>
    <row r="30" spans="1:16" ht="16.5" thickBot="1" x14ac:dyDescent="0.3">
      <c r="A30" s="17" t="s">
        <v>35</v>
      </c>
      <c r="B30" s="10" t="s">
        <v>135</v>
      </c>
      <c r="I30" s="25" t="e">
        <f>ROUND(I28/E6*1000,2)</f>
        <v>#DIV/0!</v>
      </c>
      <c r="K30" s="42" t="e">
        <f>IF(I30&gt;(F4),"Too High", "Within Limitations")</f>
        <v>#DIV/0!</v>
      </c>
    </row>
    <row r="32" spans="1:16" ht="37.5" customHeight="1" x14ac:dyDescent="0.25">
      <c r="A32" s="268" t="s">
        <v>174</v>
      </c>
      <c r="B32" s="269"/>
      <c r="C32" s="269"/>
      <c r="D32" s="269"/>
      <c r="E32" s="269"/>
      <c r="F32" s="269"/>
      <c r="G32" s="269"/>
      <c r="H32" s="269"/>
      <c r="I32" s="269"/>
    </row>
    <row r="33" spans="1:10" x14ac:dyDescent="0.2">
      <c r="A33" s="9"/>
    </row>
    <row r="34" spans="1:10" ht="15" customHeight="1" x14ac:dyDescent="0.2">
      <c r="A34" s="265" t="s">
        <v>125</v>
      </c>
      <c r="B34" s="265"/>
      <c r="C34" s="265"/>
      <c r="D34" s="265"/>
      <c r="E34" s="265"/>
      <c r="F34" s="265"/>
      <c r="G34" s="265"/>
      <c r="H34" s="265"/>
      <c r="I34" s="265"/>
    </row>
    <row r="35" spans="1:10" x14ac:dyDescent="0.2">
      <c r="A35" s="265"/>
      <c r="B35" s="265"/>
      <c r="C35" s="265"/>
      <c r="D35" s="265"/>
      <c r="E35" s="265"/>
      <c r="F35" s="265"/>
      <c r="G35" s="265"/>
      <c r="H35" s="265"/>
      <c r="I35" s="265"/>
    </row>
    <row r="36" spans="1:10" x14ac:dyDescent="0.2">
      <c r="A36" s="265"/>
      <c r="B36" s="265"/>
      <c r="C36" s="265"/>
      <c r="D36" s="265"/>
      <c r="E36" s="265"/>
      <c r="F36" s="265"/>
      <c r="G36" s="265"/>
      <c r="H36" s="265"/>
      <c r="I36" s="265"/>
    </row>
    <row r="37" spans="1:10" hidden="1" x14ac:dyDescent="0.2">
      <c r="A37" s="45"/>
      <c r="B37" s="45"/>
      <c r="C37" s="45"/>
      <c r="D37" s="45"/>
      <c r="E37" s="45"/>
      <c r="F37" s="45"/>
      <c r="G37" s="45"/>
      <c r="H37" s="45"/>
      <c r="I37" s="45"/>
    </row>
    <row r="38" spans="1:10" ht="15.75" hidden="1" x14ac:dyDescent="0.25">
      <c r="A38" s="16" t="s">
        <v>124</v>
      </c>
    </row>
    <row r="39" spans="1:10" ht="15.75" hidden="1" x14ac:dyDescent="0.25">
      <c r="A39" s="16"/>
    </row>
    <row r="40" spans="1:10" ht="19.5" hidden="1" customHeight="1" x14ac:dyDescent="0.2">
      <c r="A40" s="248" t="s">
        <v>123</v>
      </c>
      <c r="B40" s="248"/>
      <c r="C40" s="248"/>
      <c r="D40" s="248"/>
      <c r="E40" s="248"/>
      <c r="F40" s="248"/>
      <c r="G40" s="248"/>
      <c r="H40" s="248"/>
      <c r="I40" s="248"/>
      <c r="J40" s="248"/>
    </row>
    <row r="41" spans="1:10" ht="19.5" hidden="1" customHeight="1" x14ac:dyDescent="0.2">
      <c r="A41" s="248"/>
      <c r="B41" s="248"/>
      <c r="C41" s="248"/>
      <c r="D41" s="248"/>
      <c r="E41" s="248"/>
      <c r="F41" s="248"/>
      <c r="G41" s="248"/>
      <c r="H41" s="248"/>
      <c r="I41" s="248"/>
      <c r="J41" s="248"/>
    </row>
    <row r="42" spans="1:10" ht="19.5" hidden="1" customHeight="1" x14ac:dyDescent="0.2">
      <c r="A42" s="248"/>
      <c r="B42" s="248"/>
      <c r="C42" s="248"/>
      <c r="D42" s="248"/>
      <c r="E42" s="248"/>
      <c r="F42" s="248"/>
      <c r="G42" s="248"/>
      <c r="H42" s="248"/>
      <c r="I42" s="248"/>
      <c r="J42" s="248"/>
    </row>
    <row r="43" spans="1:10" ht="19.5" hidden="1" customHeight="1" x14ac:dyDescent="0.2">
      <c r="A43" s="248"/>
      <c r="B43" s="248"/>
      <c r="C43" s="248"/>
      <c r="D43" s="248"/>
      <c r="E43" s="248"/>
      <c r="F43" s="248"/>
      <c r="G43" s="248"/>
      <c r="H43" s="248"/>
      <c r="I43" s="248"/>
      <c r="J43" s="248"/>
    </row>
    <row r="44" spans="1:10" ht="19.5" hidden="1" customHeight="1" x14ac:dyDescent="0.2">
      <c r="A44" s="248"/>
      <c r="B44" s="248"/>
      <c r="C44" s="248"/>
      <c r="D44" s="248"/>
      <c r="E44" s="248"/>
      <c r="F44" s="248"/>
      <c r="G44" s="248"/>
      <c r="H44" s="248"/>
      <c r="I44" s="248"/>
      <c r="J44" s="248"/>
    </row>
    <row r="45" spans="1:10" hidden="1" x14ac:dyDescent="0.2"/>
    <row r="46" spans="1:10" ht="18.75" hidden="1" customHeight="1" x14ac:dyDescent="0.2">
      <c r="A46" s="248" t="s">
        <v>121</v>
      </c>
      <c r="B46" s="248"/>
      <c r="C46" s="248"/>
      <c r="D46" s="248"/>
      <c r="E46" s="248"/>
      <c r="F46" s="248"/>
      <c r="G46" s="248"/>
      <c r="H46" s="248"/>
      <c r="I46" s="248"/>
      <c r="J46" s="248"/>
    </row>
    <row r="47" spans="1:10" ht="18.75" hidden="1" customHeight="1" x14ac:dyDescent="0.2">
      <c r="A47" s="248"/>
      <c r="B47" s="248"/>
      <c r="C47" s="248"/>
      <c r="D47" s="248"/>
      <c r="E47" s="248"/>
      <c r="F47" s="248"/>
      <c r="G47" s="248"/>
      <c r="H47" s="248"/>
      <c r="I47" s="248"/>
      <c r="J47" s="248"/>
    </row>
    <row r="48" spans="1:10" ht="18.75" hidden="1" customHeight="1" x14ac:dyDescent="0.2">
      <c r="A48" s="248"/>
      <c r="B48" s="248"/>
      <c r="C48" s="248"/>
      <c r="D48" s="248"/>
      <c r="E48" s="248"/>
      <c r="F48" s="248"/>
      <c r="G48" s="248"/>
      <c r="H48" s="248"/>
      <c r="I48" s="248"/>
      <c r="J48" s="248"/>
    </row>
    <row r="49" spans="1:10" ht="18.75" hidden="1" customHeight="1" x14ac:dyDescent="0.2">
      <c r="A49" s="248"/>
      <c r="B49" s="248"/>
      <c r="C49" s="248"/>
      <c r="D49" s="248"/>
      <c r="E49" s="248"/>
      <c r="F49" s="248"/>
      <c r="G49" s="248"/>
      <c r="H49" s="248"/>
      <c r="I49" s="248"/>
      <c r="J49" s="248"/>
    </row>
    <row r="50" spans="1:10" ht="18.75" hidden="1" customHeight="1" x14ac:dyDescent="0.2">
      <c r="A50" s="248"/>
      <c r="B50" s="248"/>
      <c r="C50" s="248"/>
      <c r="D50" s="248"/>
      <c r="E50" s="248"/>
      <c r="F50" s="248"/>
      <c r="G50" s="248"/>
      <c r="H50" s="248"/>
      <c r="I50" s="248"/>
      <c r="J50" s="248"/>
    </row>
    <row r="51" spans="1:10" ht="18.75" hidden="1" customHeight="1" x14ac:dyDescent="0.2">
      <c r="A51" s="248"/>
      <c r="B51" s="248"/>
      <c r="C51" s="248"/>
      <c r="D51" s="248"/>
      <c r="E51" s="248"/>
      <c r="F51" s="248"/>
      <c r="G51" s="248"/>
      <c r="H51" s="248"/>
      <c r="I51" s="248"/>
      <c r="J51" s="248"/>
    </row>
    <row r="52" spans="1:10" ht="21.75" hidden="1" customHeight="1" x14ac:dyDescent="0.2">
      <c r="A52" s="248"/>
      <c r="B52" s="248"/>
      <c r="C52" s="248"/>
      <c r="D52" s="248"/>
      <c r="E52" s="248"/>
      <c r="F52" s="248"/>
      <c r="G52" s="248"/>
      <c r="H52" s="248"/>
      <c r="I52" s="248"/>
      <c r="J52" s="248"/>
    </row>
    <row r="53" spans="1:10" hidden="1" x14ac:dyDescent="0.2">
      <c r="A53" s="248" t="s">
        <v>122</v>
      </c>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c r="A57" s="248"/>
      <c r="B57" s="248"/>
      <c r="C57" s="248"/>
      <c r="D57" s="248"/>
      <c r="E57" s="248"/>
      <c r="F57" s="248"/>
      <c r="G57" s="248"/>
      <c r="H57" s="248"/>
      <c r="I57" s="248"/>
      <c r="J57" s="248"/>
    </row>
    <row r="58" spans="1:10" hidden="1" x14ac:dyDescent="0.2">
      <c r="A58" s="248"/>
      <c r="B58" s="248"/>
      <c r="C58" s="248"/>
      <c r="D58" s="248"/>
      <c r="E58" s="248"/>
      <c r="F58" s="248"/>
      <c r="G58" s="248"/>
      <c r="H58" s="248"/>
      <c r="I58" s="248"/>
      <c r="J58" s="248"/>
    </row>
    <row r="59" spans="1:10" hidden="1" x14ac:dyDescent="0.2">
      <c r="A59" s="248"/>
      <c r="B59" s="248"/>
      <c r="C59" s="248"/>
      <c r="D59" s="248"/>
      <c r="E59" s="248"/>
      <c r="F59" s="248"/>
      <c r="G59" s="248"/>
      <c r="H59" s="248"/>
      <c r="I59" s="248"/>
      <c r="J59" s="248"/>
    </row>
    <row r="60" spans="1:10" hidden="1" x14ac:dyDescent="0.2">
      <c r="A60" s="248"/>
      <c r="B60" s="248"/>
      <c r="C60" s="248"/>
      <c r="D60" s="248"/>
      <c r="E60" s="248"/>
      <c r="F60" s="248"/>
      <c r="G60" s="248"/>
      <c r="H60" s="248"/>
      <c r="I60" s="248"/>
      <c r="J60" s="248"/>
    </row>
    <row r="61" spans="1:10" hidden="1" x14ac:dyDescent="0.2">
      <c r="A61" s="248"/>
      <c r="B61" s="248"/>
      <c r="C61" s="248"/>
      <c r="D61" s="248"/>
      <c r="E61" s="248"/>
      <c r="F61" s="248"/>
      <c r="G61" s="248"/>
      <c r="H61" s="248"/>
      <c r="I61" s="248"/>
      <c r="J61" s="248"/>
    </row>
    <row r="62" spans="1:10" hidden="1" x14ac:dyDescent="0.2">
      <c r="A62" s="248"/>
      <c r="B62" s="248"/>
      <c r="C62" s="248"/>
      <c r="D62" s="248"/>
      <c r="E62" s="248"/>
      <c r="F62" s="248"/>
      <c r="G62" s="248"/>
      <c r="H62" s="248"/>
      <c r="I62" s="248"/>
      <c r="J62" s="248"/>
    </row>
    <row r="63" spans="1:10" hidden="1" x14ac:dyDescent="0.2">
      <c r="A63" s="248"/>
      <c r="B63" s="248"/>
      <c r="C63" s="248"/>
      <c r="D63" s="248"/>
      <c r="E63" s="248"/>
      <c r="F63" s="248"/>
      <c r="G63" s="248"/>
      <c r="H63" s="248"/>
      <c r="I63" s="248"/>
      <c r="J63" s="248"/>
    </row>
    <row r="64" spans="1:10" hidden="1" x14ac:dyDescent="0.2">
      <c r="A64" s="248"/>
      <c r="B64" s="248"/>
      <c r="C64" s="248"/>
      <c r="D64" s="248"/>
      <c r="E64" s="248"/>
      <c r="F64" s="248"/>
      <c r="G64" s="248"/>
      <c r="H64" s="248"/>
      <c r="I64" s="248"/>
      <c r="J64" s="248"/>
    </row>
    <row r="65" spans="1:10" hidden="1" x14ac:dyDescent="0.2">
      <c r="A65" s="248"/>
      <c r="B65" s="248"/>
      <c r="C65" s="248"/>
      <c r="D65" s="248"/>
      <c r="E65" s="248"/>
      <c r="F65" s="248"/>
      <c r="G65" s="248"/>
      <c r="H65" s="248"/>
      <c r="I65" s="248"/>
      <c r="J65" s="248"/>
    </row>
    <row r="66" spans="1:10" hidden="1" x14ac:dyDescent="0.2">
      <c r="A66" s="248"/>
      <c r="B66" s="248"/>
      <c r="C66" s="248"/>
      <c r="D66" s="248"/>
      <c r="E66" s="248"/>
      <c r="F66" s="248"/>
      <c r="G66" s="248"/>
      <c r="H66" s="248"/>
      <c r="I66" s="248"/>
      <c r="J66" s="248"/>
    </row>
    <row r="67" spans="1:10" hidden="1" x14ac:dyDescent="0.2"/>
  </sheetData>
  <mergeCells count="8">
    <mergeCell ref="A53:J66"/>
    <mergeCell ref="E3:F3"/>
    <mergeCell ref="N8:P8"/>
    <mergeCell ref="A32:I32"/>
    <mergeCell ref="A34:I36"/>
    <mergeCell ref="A40:J44"/>
    <mergeCell ref="A46:J52"/>
    <mergeCell ref="N27:P27"/>
  </mergeCells>
  <conditionalFormatting sqref="K12 K27">
    <cfRule type="containsText" dxfId="6" priority="6" operator="containsText" text="Too High">
      <formula>NOT(ISERROR(SEARCH("Too High",K12)))</formula>
    </cfRule>
  </conditionalFormatting>
  <conditionalFormatting sqref="K12">
    <cfRule type="containsText" dxfId="5" priority="7" operator="containsText" text="Within Limitations">
      <formula>NOT(ISERROR(SEARCH("Within Limitations",K12)))</formula>
    </cfRule>
  </conditionalFormatting>
  <conditionalFormatting sqref="K27">
    <cfRule type="containsText" dxfId="4" priority="8" operator="containsText" text="Within Limitations">
      <formula>NOT(ISERROR(SEARCH("Within Limitations",K27)))</formula>
    </cfRule>
  </conditionalFormatting>
  <conditionalFormatting sqref="K30">
    <cfRule type="containsText" dxfId="3" priority="3" operator="containsText" text="Too High">
      <formula>NOT(ISERROR(SEARCH("Too High",K30)))</formula>
    </cfRule>
    <cfRule type="containsText" dxfId="2" priority="4" operator="containsText" text="Within Limitations">
      <formula>NOT(ISERROR(SEARCH("Within Limitations",K30)))</formula>
    </cfRule>
  </conditionalFormatting>
  <conditionalFormatting sqref="P14">
    <cfRule type="expression" dxfId="1" priority="1">
      <formula>"$P$14&gt;(.75*$P$12)"</formula>
    </cfRule>
  </conditionalFormatting>
  <conditionalFormatting sqref="P20">
    <cfRule type="expression" dxfId="0" priority="2">
      <formula>"$P$14&gt;(.75*$P$12)"</formula>
    </cfRule>
  </conditionalFormatting>
  <pageMargins left="0.7" right="0.7" top="0.75" bottom="0.75" header="0.3" footer="0.3"/>
  <pageSetup scale="63" orientation="portrait" r:id="rId1"/>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57CF-62D9-41C9-8828-A74BB40BFCD6}">
  <sheetPr>
    <pageSetUpPr fitToPage="1"/>
  </sheetPr>
  <dimension ref="A1:H62"/>
  <sheetViews>
    <sheetView zoomScale="85" zoomScaleNormal="85" workbookViewId="0">
      <selection activeCell="A11" sqref="A11:C62"/>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+'OCL 10'!E2</f>
        <v>OCL Example Fund 10</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+'OCL 10'!E3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66</v>
      </c>
      <c r="B12" s="89"/>
      <c r="C12" s="89"/>
      <c r="D12" s="115">
        <v>0</v>
      </c>
      <c r="E12" s="116">
        <v>0</v>
      </c>
      <c r="F12" s="111"/>
      <c r="G12" s="120"/>
      <c r="H12" s="54"/>
    </row>
    <row r="13" spans="1:8" ht="21" customHeight="1" x14ac:dyDescent="0.2">
      <c r="A13" s="220" t="s">
        <v>87</v>
      </c>
      <c r="B13" s="89"/>
      <c r="C13" s="89"/>
      <c r="D13" s="115">
        <v>0</v>
      </c>
      <c r="E13" s="116">
        <v>0</v>
      </c>
      <c r="F13" s="111"/>
      <c r="G13" s="118">
        <v>0</v>
      </c>
      <c r="H13" s="54"/>
    </row>
    <row r="14" spans="1:8" ht="21" customHeight="1" x14ac:dyDescent="0.2">
      <c r="A14" s="220" t="s">
        <v>67</v>
      </c>
      <c r="B14" s="89"/>
      <c r="C14" s="89"/>
      <c r="D14" s="115">
        <v>0</v>
      </c>
      <c r="E14" s="116">
        <v>0</v>
      </c>
      <c r="F14" s="111"/>
      <c r="G14" s="118">
        <v>0</v>
      </c>
      <c r="H14" s="54"/>
    </row>
    <row r="15" spans="1:8" ht="21" customHeight="1" x14ac:dyDescent="0.2">
      <c r="A15" s="220" t="s">
        <v>84</v>
      </c>
      <c r="B15" s="89"/>
      <c r="C15" s="89"/>
      <c r="D15" s="115">
        <v>0</v>
      </c>
      <c r="E15" s="116">
        <v>0</v>
      </c>
      <c r="F15" s="111"/>
      <c r="G15" s="118">
        <v>0</v>
      </c>
      <c r="H15" s="34"/>
    </row>
    <row r="16" spans="1:8" ht="20.25" customHeight="1" x14ac:dyDescent="0.2">
      <c r="A16" s="220" t="s">
        <v>88</v>
      </c>
      <c r="B16" s="89"/>
      <c r="C16" s="89"/>
      <c r="D16" s="115">
        <v>0</v>
      </c>
      <c r="E16" s="116">
        <v>0</v>
      </c>
      <c r="F16" s="111"/>
      <c r="G16" s="118">
        <v>0</v>
      </c>
      <c r="H16" s="34"/>
    </row>
    <row r="17" spans="1:8" ht="21" customHeight="1" x14ac:dyDescent="0.2">
      <c r="A17" s="220" t="s">
        <v>89</v>
      </c>
      <c r="B17" s="89"/>
      <c r="C17" s="89"/>
      <c r="D17" s="115">
        <v>0</v>
      </c>
      <c r="E17" s="116">
        <v>0</v>
      </c>
      <c r="F17" s="111"/>
      <c r="G17" s="118">
        <v>0</v>
      </c>
      <c r="H17" s="34"/>
    </row>
    <row r="18" spans="1:8" ht="20.25" customHeight="1" x14ac:dyDescent="0.2">
      <c r="A18" s="220" t="s">
        <v>69</v>
      </c>
      <c r="B18" s="89"/>
      <c r="C18" s="89"/>
      <c r="D18" s="115">
        <v>0</v>
      </c>
      <c r="E18" s="116">
        <v>0</v>
      </c>
      <c r="F18" s="111"/>
      <c r="G18" s="118">
        <v>0</v>
      </c>
      <c r="H18" s="34"/>
    </row>
    <row r="19" spans="1:8" ht="20.25" customHeight="1" x14ac:dyDescent="0.2">
      <c r="A19" s="220" t="s">
        <v>82</v>
      </c>
      <c r="B19" s="89"/>
      <c r="C19" s="89"/>
      <c r="D19" s="115">
        <v>0</v>
      </c>
      <c r="E19" s="116">
        <v>0</v>
      </c>
      <c r="F19" s="111"/>
      <c r="G19" s="118">
        <v>0</v>
      </c>
      <c r="H19" s="34"/>
    </row>
    <row r="20" spans="1:8" ht="20.25" customHeight="1" x14ac:dyDescent="0.2">
      <c r="A20" s="220" t="s">
        <v>58</v>
      </c>
      <c r="B20" s="89"/>
      <c r="C20" s="89"/>
      <c r="D20" s="115">
        <v>0</v>
      </c>
      <c r="E20" s="116">
        <v>0</v>
      </c>
      <c r="F20" s="111"/>
      <c r="G20" s="118">
        <v>0</v>
      </c>
      <c r="H20" s="34"/>
    </row>
    <row r="21" spans="1:8" ht="20.25" customHeight="1" x14ac:dyDescent="0.2">
      <c r="A21" s="220" t="s">
        <v>93</v>
      </c>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1" customHeight="1" x14ac:dyDescent="0.2">
      <c r="A25" s="220"/>
      <c r="B25" s="89"/>
      <c r="C25" s="89"/>
      <c r="D25" s="115">
        <v>0</v>
      </c>
      <c r="E25" s="116">
        <v>0</v>
      </c>
      <c r="F25" s="111"/>
      <c r="G25" s="118">
        <v>0</v>
      </c>
      <c r="H25" s="34"/>
    </row>
    <row r="26" spans="1:8" ht="20.25" customHeight="1" x14ac:dyDescent="0.2">
      <c r="A26" s="220"/>
      <c r="B26" s="89"/>
      <c r="C26" s="89"/>
      <c r="D26" s="115">
        <v>0</v>
      </c>
      <c r="E26" s="116">
        <v>0</v>
      </c>
      <c r="F26" s="111"/>
      <c r="G26" s="118">
        <v>0</v>
      </c>
      <c r="H26" s="34"/>
    </row>
    <row r="27" spans="1:8" ht="28.5" customHeight="1" x14ac:dyDescent="0.2">
      <c r="A27" s="220" t="s">
        <v>132</v>
      </c>
      <c r="B27" s="89"/>
      <c r="C27" s="89"/>
      <c r="D27" s="35">
        <f>SUM(D12:D26)</f>
        <v>0</v>
      </c>
      <c r="E27" s="35">
        <f>SUM(E12:E26)</f>
        <v>0</v>
      </c>
      <c r="F27" s="56"/>
      <c r="G27" s="207">
        <f>SUM(G13:G26)</f>
        <v>0</v>
      </c>
      <c r="H27" s="54"/>
    </row>
    <row r="28" spans="1:8" x14ac:dyDescent="0.2">
      <c r="A28" s="89"/>
      <c r="B28" s="89"/>
      <c r="C28" s="89"/>
      <c r="D28" s="1"/>
      <c r="E28" s="1"/>
      <c r="G28" s="1"/>
    </row>
    <row r="29" spans="1:8" x14ac:dyDescent="0.2">
      <c r="A29" s="89"/>
      <c r="B29" s="89"/>
      <c r="C29" s="89"/>
      <c r="D29" s="2" t="s">
        <v>28</v>
      </c>
      <c r="E29" s="2" t="s">
        <v>29</v>
      </c>
      <c r="F29" s="3"/>
      <c r="G29" s="4" t="s">
        <v>45</v>
      </c>
      <c r="H29" s="28"/>
    </row>
    <row r="30" spans="1:8" ht="15.75" x14ac:dyDescent="0.25">
      <c r="A30" s="223"/>
      <c r="B30" s="89"/>
      <c r="C30" s="89"/>
      <c r="D30" s="5" t="s">
        <v>46</v>
      </c>
      <c r="E30" s="5" t="s">
        <v>46</v>
      </c>
      <c r="F30" s="6" t="s">
        <v>47</v>
      </c>
      <c r="G30" s="7" t="s">
        <v>48</v>
      </c>
      <c r="H30" s="28"/>
    </row>
    <row r="31" spans="1:8" ht="20.25" customHeight="1" x14ac:dyDescent="0.25">
      <c r="A31" s="223" t="s">
        <v>49</v>
      </c>
      <c r="B31" s="89"/>
      <c r="C31" s="89"/>
      <c r="D31" s="5">
        <f>+D11</f>
        <v>2024</v>
      </c>
      <c r="E31" s="5">
        <f>+E11</f>
        <v>2025</v>
      </c>
      <c r="F31" s="8">
        <f>+F11</f>
        <v>2026</v>
      </c>
      <c r="G31" s="7">
        <f>+F11</f>
        <v>2026</v>
      </c>
      <c r="H31" s="28"/>
    </row>
    <row r="32" spans="1:8" ht="20.25" customHeight="1" x14ac:dyDescent="0.2">
      <c r="A32" s="220" t="s">
        <v>70</v>
      </c>
      <c r="B32" s="89"/>
      <c r="C32" s="89"/>
      <c r="D32" s="109">
        <v>0</v>
      </c>
      <c r="E32" s="109">
        <v>0</v>
      </c>
      <c r="F32" s="110">
        <v>0</v>
      </c>
      <c r="G32" s="109">
        <v>0</v>
      </c>
      <c r="H32" s="28"/>
    </row>
    <row r="33" spans="1:8" ht="20.25" customHeight="1" x14ac:dyDescent="0.2">
      <c r="A33" s="220" t="s">
        <v>170</v>
      </c>
      <c r="B33" s="89"/>
      <c r="C33" s="89"/>
      <c r="D33" s="109">
        <v>0</v>
      </c>
      <c r="E33" s="109">
        <v>0</v>
      </c>
      <c r="F33" s="110">
        <v>0</v>
      </c>
      <c r="G33" s="109">
        <v>0</v>
      </c>
      <c r="H33" s="28"/>
    </row>
    <row r="34" spans="1:8" ht="20.25" customHeight="1" x14ac:dyDescent="0.2">
      <c r="A34" s="220" t="s">
        <v>176</v>
      </c>
      <c r="B34" s="89"/>
      <c r="C34" s="89"/>
      <c r="D34" s="109">
        <v>0</v>
      </c>
      <c r="E34" s="109">
        <v>0</v>
      </c>
      <c r="F34" s="110">
        <v>0</v>
      </c>
      <c r="G34" s="109">
        <v>0</v>
      </c>
      <c r="H34" s="28"/>
    </row>
    <row r="35" spans="1:8" ht="20.25" customHeight="1" x14ac:dyDescent="0.2">
      <c r="A35" s="220" t="s">
        <v>177</v>
      </c>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0.25" customHeight="1" x14ac:dyDescent="0.2">
      <c r="A45" s="220"/>
      <c r="B45" s="89"/>
      <c r="C45" s="89"/>
      <c r="D45" s="109">
        <v>0</v>
      </c>
      <c r="E45" s="109">
        <v>0</v>
      </c>
      <c r="F45" s="110">
        <v>0</v>
      </c>
      <c r="G45" s="109">
        <v>0</v>
      </c>
      <c r="H45" s="28"/>
    </row>
    <row r="46" spans="1:8" ht="21" customHeight="1" x14ac:dyDescent="0.2">
      <c r="A46" s="220"/>
      <c r="B46" s="89"/>
      <c r="C46" s="89"/>
      <c r="D46" s="109">
        <v>0</v>
      </c>
      <c r="E46" s="109">
        <v>0</v>
      </c>
      <c r="F46" s="110">
        <v>0</v>
      </c>
      <c r="G46" s="109">
        <v>0</v>
      </c>
      <c r="H46" s="28"/>
    </row>
    <row r="47" spans="1:8" ht="20.100000000000001" customHeight="1" x14ac:dyDescent="0.2">
      <c r="A47" s="220"/>
      <c r="B47" s="89"/>
      <c r="C47" s="89"/>
      <c r="D47" s="109">
        <v>0</v>
      </c>
      <c r="E47" s="109">
        <v>0</v>
      </c>
      <c r="F47" s="110">
        <v>0</v>
      </c>
      <c r="G47" s="109">
        <v>0</v>
      </c>
      <c r="H47" s="28"/>
    </row>
    <row r="48" spans="1:8" ht="20.25"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1" customHeight="1" x14ac:dyDescent="0.2">
      <c r="A54" s="220"/>
      <c r="B54" s="89"/>
      <c r="C54" s="89"/>
      <c r="D54" s="109">
        <v>0</v>
      </c>
      <c r="E54" s="109">
        <v>0</v>
      </c>
      <c r="F54" s="110">
        <v>0</v>
      </c>
      <c r="G54" s="109">
        <v>0</v>
      </c>
      <c r="H54" s="28"/>
    </row>
    <row r="55" spans="1:8" ht="20.25" customHeight="1" x14ac:dyDescent="0.2">
      <c r="A55" s="220"/>
      <c r="B55" s="89"/>
      <c r="C55" s="89"/>
      <c r="D55" s="87">
        <v>0</v>
      </c>
      <c r="E55" s="87">
        <v>0</v>
      </c>
      <c r="F55" s="88">
        <v>0</v>
      </c>
      <c r="G55" s="200">
        <v>0</v>
      </c>
    </row>
    <row r="56" spans="1:8" ht="20.100000000000001" customHeight="1" x14ac:dyDescent="0.25">
      <c r="A56" s="223" t="s">
        <v>139</v>
      </c>
      <c r="B56" s="89"/>
      <c r="C56" s="89"/>
      <c r="D56" s="35">
        <f>SUM(D32:D55)</f>
        <v>0</v>
      </c>
      <c r="E56" s="35">
        <f>SUM(E32:E55)</f>
        <v>0</v>
      </c>
      <c r="F56" s="35">
        <f>SUM(F32:F55)</f>
        <v>0</v>
      </c>
      <c r="G56" s="191">
        <f>SUM(G32:G55)</f>
        <v>0</v>
      </c>
    </row>
    <row r="57" spans="1:8" ht="20.100000000000001" customHeight="1" x14ac:dyDescent="0.25">
      <c r="A57" s="223" t="s">
        <v>60</v>
      </c>
      <c r="B57" s="89"/>
      <c r="C57" s="89"/>
      <c r="D57" s="35">
        <f>D27-D56</f>
        <v>0</v>
      </c>
      <c r="E57" s="35">
        <f>E27-E56</f>
        <v>0</v>
      </c>
      <c r="F57" s="36">
        <f>G27-F56</f>
        <v>0</v>
      </c>
      <c r="G57" s="191">
        <f>G27-G56</f>
        <v>0</v>
      </c>
    </row>
    <row r="58" spans="1:8" ht="15.75" x14ac:dyDescent="0.25">
      <c r="A58" s="223" t="s">
        <v>61</v>
      </c>
      <c r="B58" s="89"/>
      <c r="C58" s="89"/>
      <c r="D58" s="87">
        <v>0</v>
      </c>
      <c r="E58" s="35">
        <f>+D61</f>
        <v>0</v>
      </c>
      <c r="F58" s="36">
        <f>+E61</f>
        <v>0</v>
      </c>
      <c r="G58" s="191">
        <f>+E61</f>
        <v>0</v>
      </c>
    </row>
    <row r="59" spans="1:8" ht="20.100000000000001" customHeight="1" x14ac:dyDescent="0.25">
      <c r="A59" s="223" t="s">
        <v>62</v>
      </c>
      <c r="B59" s="89"/>
      <c r="C59" s="89"/>
      <c r="D59" s="87">
        <v>0</v>
      </c>
      <c r="E59" s="87">
        <v>0</v>
      </c>
      <c r="F59" s="88">
        <v>0</v>
      </c>
      <c r="G59" s="192">
        <v>0</v>
      </c>
    </row>
    <row r="60" spans="1:8" ht="20.100000000000001" customHeight="1" x14ac:dyDescent="0.25">
      <c r="A60" s="223" t="s">
        <v>68</v>
      </c>
      <c r="B60" s="89"/>
      <c r="C60" s="89"/>
      <c r="D60" s="87">
        <v>0</v>
      </c>
      <c r="E60" s="87">
        <v>0</v>
      </c>
      <c r="F60" s="88">
        <v>0</v>
      </c>
      <c r="G60" s="192">
        <v>0</v>
      </c>
    </row>
    <row r="61" spans="1:8" ht="20.100000000000001" customHeight="1" x14ac:dyDescent="0.25">
      <c r="A61" s="223" t="s">
        <v>140</v>
      </c>
      <c r="B61" s="89"/>
      <c r="C61" s="89"/>
      <c r="D61" s="188">
        <f>D57+D58+D59-D60</f>
        <v>0</v>
      </c>
      <c r="E61" s="189">
        <f>E57+E58+E59-E60</f>
        <v>0</v>
      </c>
      <c r="F61" s="190">
        <f>F57+F58+F59-F60</f>
        <v>0</v>
      </c>
      <c r="G61" s="193">
        <f>G57+G58+G59-G60</f>
        <v>0</v>
      </c>
    </row>
    <row r="62" spans="1:8" ht="20.100000000000001" customHeight="1" x14ac:dyDescent="0.2">
      <c r="A62" s="89"/>
      <c r="B62" s="89"/>
      <c r="C62" s="89"/>
    </row>
  </sheetData>
  <mergeCells count="3">
    <mergeCell ref="A4:G4"/>
    <mergeCell ref="A5:G5"/>
    <mergeCell ref="A6:G6"/>
  </mergeCells>
  <pageMargins left="0.7" right="0.7" top="0.75" bottom="0.75" header="0.3" footer="0.3"/>
  <pageSetup scale="61" orientation="portrait" r:id="rId1"/>
  <legacy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A7D1-5E9C-4449-B873-67D414C416F0}">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203</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+'NLF1 WKS '!G55</f>
        <v>0</v>
      </c>
      <c r="H7" s="14"/>
      <c r="I7" s="14"/>
    </row>
    <row r="8" spans="1:9" x14ac:dyDescent="0.2">
      <c r="B8" s="9" t="s">
        <v>149</v>
      </c>
      <c r="G8" s="22">
        <f>+'NLF1 WKS '!G59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+'NLF1 WKS '!E60</f>
        <v>0</v>
      </c>
    </row>
    <row r="13" spans="1:9" x14ac:dyDescent="0.2">
      <c r="A13" s="9" t="s">
        <v>15</v>
      </c>
      <c r="B13" s="9" t="s">
        <v>150</v>
      </c>
      <c r="G13" s="20">
        <f>+'NLF1 WKS '!G26</f>
        <v>0</v>
      </c>
      <c r="I13" s="1"/>
    </row>
    <row r="14" spans="1:9" x14ac:dyDescent="0.2">
      <c r="B14" s="9" t="s">
        <v>151</v>
      </c>
      <c r="G14" s="19">
        <f>+'NLF1 WKS '!G58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A43:J56"/>
    <mergeCell ref="E3:F3"/>
    <mergeCell ref="A24:I26"/>
    <mergeCell ref="A30:J34"/>
    <mergeCell ref="A36:J42"/>
  </mergeCells>
  <pageMargins left="0.7" right="0.7" top="0.75" bottom="0.75" header="0.3" footer="0.3"/>
  <pageSetup scale="7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0F706-8167-4287-93E6-A03BE55D7BBB}">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1'!E2</f>
        <v>NLF Example Fund 1</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1'!E3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211">
        <v>0</v>
      </c>
      <c r="H25" s="34"/>
    </row>
    <row r="26" spans="1:8" ht="28.5" customHeight="1" x14ac:dyDescent="0.2">
      <c r="A26" s="220" t="s">
        <v>132</v>
      </c>
      <c r="B26" s="89"/>
      <c r="C26" s="89"/>
      <c r="D26" s="209">
        <f>SUM(D12:D25)</f>
        <v>0</v>
      </c>
      <c r="E26" s="209">
        <f>SUM(E12:E25)</f>
        <v>0</v>
      </c>
      <c r="F26" s="210"/>
      <c r="G26" s="123">
        <f>SUM(G12:G25)</f>
        <v>0</v>
      </c>
      <c r="H26" s="3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row>
    <row r="54" spans="1:8" ht="20.25" customHeight="1" x14ac:dyDescent="0.2">
      <c r="A54" s="220"/>
      <c r="B54" s="89"/>
      <c r="C54" s="89"/>
      <c r="D54" s="87">
        <v>0</v>
      </c>
      <c r="E54" s="87">
        <v>0</v>
      </c>
      <c r="F54" s="88">
        <v>0</v>
      </c>
      <c r="G54" s="197">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8">
        <f>G26-G55</f>
        <v>0</v>
      </c>
    </row>
    <row r="57" spans="1:8" ht="15.75" x14ac:dyDescent="0.25">
      <c r="A57" s="223" t="s">
        <v>61</v>
      </c>
      <c r="B57" s="89"/>
      <c r="C57" s="89"/>
      <c r="D57" s="87">
        <v>0</v>
      </c>
      <c r="E57" s="35">
        <f>+D60</f>
        <v>0</v>
      </c>
      <c r="F57" s="36">
        <f>+E60</f>
        <v>0</v>
      </c>
      <c r="G57" s="198">
        <f>+E60</f>
        <v>0</v>
      </c>
    </row>
    <row r="58" spans="1:8" ht="20.100000000000001" customHeight="1" x14ac:dyDescent="0.25">
      <c r="A58" s="223" t="s">
        <v>62</v>
      </c>
      <c r="B58" s="89"/>
      <c r="C58" s="89"/>
      <c r="D58" s="87">
        <v>0</v>
      </c>
      <c r="E58" s="87">
        <v>0</v>
      </c>
      <c r="F58" s="88">
        <v>0</v>
      </c>
      <c r="G58" s="197">
        <v>0</v>
      </c>
    </row>
    <row r="59" spans="1:8" ht="20.100000000000001" customHeight="1" x14ac:dyDescent="0.25">
      <c r="A59" s="223" t="s">
        <v>68</v>
      </c>
      <c r="B59" s="89"/>
      <c r="C59" s="89"/>
      <c r="D59" s="87">
        <v>0</v>
      </c>
      <c r="E59" s="87">
        <v>0</v>
      </c>
      <c r="F59" s="88">
        <v>0</v>
      </c>
      <c r="G59" s="197">
        <v>0</v>
      </c>
    </row>
    <row r="60" spans="1:8" ht="20.100000000000001" customHeight="1" x14ac:dyDescent="0.25">
      <c r="A60" s="223" t="s">
        <v>140</v>
      </c>
      <c r="B60" s="89"/>
      <c r="C60" s="89"/>
      <c r="D60" s="188">
        <f>D56+D57+D58-D59</f>
        <v>0</v>
      </c>
      <c r="E60" s="189">
        <f>E56+E57+E58-E59</f>
        <v>0</v>
      </c>
      <c r="F60" s="190">
        <f>F56+F57+F58-F59</f>
        <v>0</v>
      </c>
      <c r="G60" s="199">
        <f>G56+G57+G58-G59</f>
        <v>0</v>
      </c>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027A0-8B0E-4CF8-8432-9FF2C6FFC7DF}">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232</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+'NLF2 WKS'!G55</f>
        <v>0</v>
      </c>
      <c r="H7" s="14"/>
      <c r="I7" s="14"/>
    </row>
    <row r="8" spans="1:9" x14ac:dyDescent="0.2">
      <c r="B8" s="9" t="s">
        <v>149</v>
      </c>
      <c r="G8" s="22">
        <f>+'NLF2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+'NLF2 WKS'!E60</f>
        <v>0</v>
      </c>
    </row>
    <row r="13" spans="1:9" x14ac:dyDescent="0.2">
      <c r="A13" s="9" t="s">
        <v>15</v>
      </c>
      <c r="B13" s="9" t="s">
        <v>150</v>
      </c>
      <c r="G13" s="20">
        <f>+'NLF2 WKS'!G26</f>
        <v>0</v>
      </c>
      <c r="I13" s="1"/>
    </row>
    <row r="14" spans="1:9" x14ac:dyDescent="0.2">
      <c r="B14" s="9" t="s">
        <v>151</v>
      </c>
      <c r="G14" s="19">
        <f>+'NLF2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2C126-50C0-4D89-801F-581DF2EF8D19}">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2'!E2</f>
        <v>NLF Example Fund 2</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2'!E3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3">
        <f>SUM(G12:G25)</f>
        <v>0</v>
      </c>
      <c r="H26" s="3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84">
        <v>0</v>
      </c>
      <c r="H54" s="28"/>
    </row>
    <row r="55" spans="1:8" ht="20.100000000000001" customHeight="1" x14ac:dyDescent="0.25">
      <c r="A55" s="223" t="s">
        <v>139</v>
      </c>
      <c r="B55" s="89"/>
      <c r="C55" s="89"/>
      <c r="D55" s="35">
        <f>SUM(D31:D54)</f>
        <v>0</v>
      </c>
      <c r="E55" s="35">
        <f>SUM(E31:E54)</f>
        <v>0</v>
      </c>
      <c r="F55" s="35">
        <f>SUM(F31:F54)</f>
        <v>0</v>
      </c>
      <c r="G55" s="35">
        <f>SUM(G31:G54)</f>
        <v>0</v>
      </c>
      <c r="H55" s="28"/>
    </row>
    <row r="56" spans="1:8" ht="20.100000000000001" customHeight="1" x14ac:dyDescent="0.25">
      <c r="A56" s="223" t="s">
        <v>60</v>
      </c>
      <c r="B56" s="89"/>
      <c r="C56" s="89"/>
      <c r="D56" s="35">
        <f>D26-D55</f>
        <v>0</v>
      </c>
      <c r="E56" s="35">
        <f>E26-E55</f>
        <v>0</v>
      </c>
      <c r="F56" s="36">
        <f>G26-F55</f>
        <v>0</v>
      </c>
      <c r="G56" s="23">
        <f>G26-G55</f>
        <v>0</v>
      </c>
      <c r="H56" s="28"/>
    </row>
    <row r="57" spans="1:8" ht="15.75" x14ac:dyDescent="0.25">
      <c r="A57" s="223" t="s">
        <v>61</v>
      </c>
      <c r="B57" s="89"/>
      <c r="C57" s="89"/>
      <c r="D57" s="87">
        <v>0</v>
      </c>
      <c r="E57" s="35">
        <f>+D60</f>
        <v>0</v>
      </c>
      <c r="F57" s="36">
        <f>+E60</f>
        <v>0</v>
      </c>
      <c r="G57" s="23">
        <f>+E60</f>
        <v>0</v>
      </c>
      <c r="H57" s="28"/>
    </row>
    <row r="58" spans="1:8" ht="20.100000000000001" customHeight="1" x14ac:dyDescent="0.25">
      <c r="A58" s="223" t="s">
        <v>62</v>
      </c>
      <c r="B58" s="89"/>
      <c r="C58" s="89"/>
      <c r="D58" s="87">
        <v>0</v>
      </c>
      <c r="E58" s="87">
        <v>0</v>
      </c>
      <c r="F58" s="88">
        <v>0</v>
      </c>
      <c r="G58" s="84">
        <v>0</v>
      </c>
      <c r="H58" s="28"/>
    </row>
    <row r="59" spans="1:8" ht="20.100000000000001" customHeight="1" x14ac:dyDescent="0.25">
      <c r="A59" s="223" t="s">
        <v>68</v>
      </c>
      <c r="B59" s="89"/>
      <c r="C59" s="89"/>
      <c r="D59" s="87">
        <v>0</v>
      </c>
      <c r="E59" s="87">
        <v>0</v>
      </c>
      <c r="F59" s="88">
        <v>0</v>
      </c>
      <c r="G59" s="84">
        <v>0</v>
      </c>
      <c r="H59" s="28"/>
    </row>
    <row r="60" spans="1:8" ht="20.100000000000001" customHeight="1" x14ac:dyDescent="0.25">
      <c r="A60" s="223" t="s">
        <v>140</v>
      </c>
      <c r="B60" s="89"/>
      <c r="C60" s="89"/>
      <c r="D60" s="35">
        <f>D56+D57+D58-D59</f>
        <v>0</v>
      </c>
      <c r="E60" s="36">
        <f>E56+E57+E58-E59</f>
        <v>0</v>
      </c>
      <c r="F60" s="37">
        <f>F56+F57+F58-F59</f>
        <v>0</v>
      </c>
      <c r="G60" s="38">
        <f>G56+G57+G58-G59</f>
        <v>0</v>
      </c>
      <c r="H60" s="28"/>
    </row>
    <row r="61" spans="1:8" ht="20.100000000000001" customHeight="1" x14ac:dyDescent="0.2">
      <c r="D61" s="1"/>
      <c r="E61" s="1"/>
      <c r="F61" s="1"/>
    </row>
  </sheetData>
  <mergeCells count="3">
    <mergeCell ref="A4:G4"/>
    <mergeCell ref="A5:G5"/>
    <mergeCell ref="A6:G6"/>
  </mergeCells>
  <pageMargins left="0.7" right="0.7" top="0.75" bottom="0.75" header="0.3" footer="0.3"/>
  <pageSetup scale="61"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CD12B-C830-4303-A75D-090B8404DB9C}">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233</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+'NLF3 WKS'!G55</f>
        <v>0</v>
      </c>
      <c r="H7" s="14"/>
      <c r="I7" s="14"/>
    </row>
    <row r="8" spans="1:9" x14ac:dyDescent="0.2">
      <c r="B8" s="9" t="s">
        <v>149</v>
      </c>
      <c r="G8" s="22">
        <f>+'NLF3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+'NLF3 WKS'!E60</f>
        <v>0</v>
      </c>
    </row>
    <row r="13" spans="1:9" x14ac:dyDescent="0.2">
      <c r="A13" s="9" t="s">
        <v>15</v>
      </c>
      <c r="B13" s="9" t="s">
        <v>150</v>
      </c>
      <c r="G13" s="20">
        <f>+'NLF3 WKS'!G26</f>
        <v>0</v>
      </c>
      <c r="I13" s="1"/>
    </row>
    <row r="14" spans="1:9" x14ac:dyDescent="0.2">
      <c r="B14" s="9" t="s">
        <v>151</v>
      </c>
      <c r="G14" s="19">
        <f>+'NLF3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C0E2-4590-4E86-AB9D-DF6A81DD682D}">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3'!E2</f>
        <v>NLF Example Fund 3</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3'!E3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3">
        <f>SUM(G12:G25)</f>
        <v>0</v>
      </c>
      <c r="H26" s="3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84">
        <v>0</v>
      </c>
      <c r="H54" s="28"/>
    </row>
    <row r="55" spans="1:8" ht="20.100000000000001" customHeight="1" x14ac:dyDescent="0.25">
      <c r="A55" s="223" t="s">
        <v>139</v>
      </c>
      <c r="B55" s="89"/>
      <c r="C55" s="89"/>
      <c r="D55" s="35">
        <f>SUM(D31:D54)</f>
        <v>0</v>
      </c>
      <c r="E55" s="35">
        <f>SUM(E31:E54)</f>
        <v>0</v>
      </c>
      <c r="F55" s="35">
        <f>SUM(F31:F54)</f>
        <v>0</v>
      </c>
      <c r="G55" s="35">
        <f>SUM(G31:G54)</f>
        <v>0</v>
      </c>
      <c r="H55" s="28"/>
    </row>
    <row r="56" spans="1:8" ht="20.100000000000001" customHeight="1" x14ac:dyDescent="0.25">
      <c r="A56" s="223" t="s">
        <v>60</v>
      </c>
      <c r="B56" s="89"/>
      <c r="C56" s="89"/>
      <c r="D56" s="35">
        <f>D26-D55</f>
        <v>0</v>
      </c>
      <c r="E56" s="35">
        <f>E26-E55</f>
        <v>0</v>
      </c>
      <c r="F56" s="36">
        <f>G26-F55</f>
        <v>0</v>
      </c>
      <c r="G56" s="23">
        <f>G26-G55</f>
        <v>0</v>
      </c>
      <c r="H56" s="28"/>
    </row>
    <row r="57" spans="1:8" ht="15.75" x14ac:dyDescent="0.25">
      <c r="A57" s="223" t="s">
        <v>61</v>
      </c>
      <c r="B57" s="89"/>
      <c r="C57" s="89"/>
      <c r="D57" s="87">
        <v>0</v>
      </c>
      <c r="E57" s="35">
        <f>+D60</f>
        <v>0</v>
      </c>
      <c r="F57" s="36">
        <f>+E60</f>
        <v>0</v>
      </c>
      <c r="G57" s="23">
        <f>+E60</f>
        <v>0</v>
      </c>
      <c r="H57" s="28"/>
    </row>
    <row r="58" spans="1:8" ht="20.100000000000001" customHeight="1" x14ac:dyDescent="0.25">
      <c r="A58" s="223" t="s">
        <v>62</v>
      </c>
      <c r="B58" s="89"/>
      <c r="C58" s="89"/>
      <c r="D58" s="87">
        <v>0</v>
      </c>
      <c r="E58" s="87">
        <v>0</v>
      </c>
      <c r="F58" s="88">
        <v>0</v>
      </c>
      <c r="G58" s="84">
        <v>0</v>
      </c>
      <c r="H58" s="28"/>
    </row>
    <row r="59" spans="1:8" ht="20.100000000000001" customHeight="1" x14ac:dyDescent="0.25">
      <c r="A59" s="223" t="s">
        <v>68</v>
      </c>
      <c r="B59" s="89"/>
      <c r="C59" s="89"/>
      <c r="D59" s="87">
        <v>0</v>
      </c>
      <c r="E59" s="87">
        <v>0</v>
      </c>
      <c r="F59" s="88">
        <v>0</v>
      </c>
      <c r="G59" s="84">
        <v>0</v>
      </c>
      <c r="H59" s="28"/>
    </row>
    <row r="60" spans="1:8" ht="20.100000000000001" customHeight="1" x14ac:dyDescent="0.25">
      <c r="A60" s="223" t="s">
        <v>140</v>
      </c>
      <c r="B60" s="89"/>
      <c r="C60" s="89"/>
      <c r="D60" s="35">
        <f>D56+D57+D58-D59</f>
        <v>0</v>
      </c>
      <c r="E60" s="36">
        <f>E56+E57+E58-E59</f>
        <v>0</v>
      </c>
      <c r="F60" s="37">
        <f>F56+F57+F58-F59</f>
        <v>0</v>
      </c>
      <c r="G60" s="38">
        <f>G56+G57+G58-G59</f>
        <v>0</v>
      </c>
      <c r="H60" s="28"/>
    </row>
    <row r="61" spans="1:8" ht="20.100000000000001" customHeight="1" x14ac:dyDescent="0.2">
      <c r="D61" s="1"/>
      <c r="E61" s="1"/>
      <c r="F61" s="1"/>
    </row>
  </sheetData>
  <mergeCells count="3">
    <mergeCell ref="A4:G4"/>
    <mergeCell ref="A5:G5"/>
    <mergeCell ref="A6:G6"/>
  </mergeCells>
  <pageMargins left="0.7" right="0.7" top="0.75" bottom="0.75" header="0.3" footer="0.3"/>
  <pageSetup scale="6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pageSetUpPr fitToPage="1"/>
  </sheetPr>
  <dimension ref="A1:J64"/>
  <sheetViews>
    <sheetView showGridLines="0" topLeftCell="A7" zoomScale="75" workbookViewId="0">
      <selection activeCell="E73" sqref="E73"/>
    </sheetView>
  </sheetViews>
  <sheetFormatPr defaultColWidth="9.77734375" defaultRowHeight="15" x14ac:dyDescent="0.2"/>
  <cols>
    <col min="1" max="2" width="9.77734375" style="10"/>
    <col min="3" max="3" width="13.33203125" style="10" customWidth="1"/>
    <col min="4" max="6" width="14.77734375" style="10" customWidth="1"/>
    <col min="7" max="7" width="4.77734375" style="10" customWidth="1"/>
    <col min="8" max="9" width="9.77734375" style="10"/>
    <col min="10" max="10" width="12.109375" style="10" customWidth="1"/>
    <col min="11" max="16384" width="9.77734375" style="10"/>
  </cols>
  <sheetData>
    <row r="1" spans="1:7" ht="15" customHeight="1" x14ac:dyDescent="0.2">
      <c r="F1" s="182" t="s">
        <v>376</v>
      </c>
    </row>
    <row r="2" spans="1:7" ht="15" customHeight="1" x14ac:dyDescent="0.2">
      <c r="F2" s="9"/>
    </row>
    <row r="3" spans="1:7" ht="15" customHeight="1" x14ac:dyDescent="0.2"/>
    <row r="4" spans="1:7" ht="18.75" customHeight="1" x14ac:dyDescent="0.25">
      <c r="A4" s="271" t="s">
        <v>0</v>
      </c>
      <c r="B4" s="271"/>
      <c r="C4" s="271"/>
      <c r="D4" s="271"/>
      <c r="E4" s="271"/>
      <c r="F4" s="271"/>
    </row>
    <row r="5" spans="1:7" ht="15" customHeight="1" x14ac:dyDescent="0.25">
      <c r="A5" s="271" t="s">
        <v>152</v>
      </c>
      <c r="B5" s="271"/>
      <c r="C5" s="271"/>
      <c r="D5" s="271"/>
      <c r="E5" s="271"/>
      <c r="F5" s="271"/>
    </row>
    <row r="6" spans="1:7" ht="15" customHeight="1" x14ac:dyDescent="0.25">
      <c r="A6" s="271" t="s">
        <v>190</v>
      </c>
      <c r="B6" s="271"/>
      <c r="C6" s="271"/>
      <c r="D6" s="271"/>
      <c r="E6" s="271"/>
      <c r="F6" s="271"/>
    </row>
    <row r="7" spans="1:7" ht="15" customHeight="1" x14ac:dyDescent="0.2">
      <c r="C7" s="9"/>
    </row>
    <row r="8" spans="1:7" ht="15" customHeight="1" x14ac:dyDescent="0.2"/>
    <row r="9" spans="1:7" ht="15" customHeight="1" x14ac:dyDescent="0.2">
      <c r="A9" s="89"/>
      <c r="B9" s="89"/>
      <c r="C9" s="89"/>
      <c r="D9" s="2" t="s">
        <v>28</v>
      </c>
      <c r="E9" s="2" t="s">
        <v>29</v>
      </c>
      <c r="F9" s="2" t="s">
        <v>29</v>
      </c>
      <c r="G9" s="28"/>
    </row>
    <row r="10" spans="1:7" ht="15" customHeight="1" x14ac:dyDescent="0.2">
      <c r="A10" s="89"/>
      <c r="B10" s="89"/>
      <c r="C10" s="89"/>
      <c r="D10" s="5" t="s">
        <v>30</v>
      </c>
      <c r="E10" s="5" t="s">
        <v>30</v>
      </c>
      <c r="F10" s="5" t="s">
        <v>30</v>
      </c>
      <c r="G10" s="28"/>
    </row>
    <row r="11" spans="1:7" ht="15" customHeight="1" x14ac:dyDescent="0.25">
      <c r="A11" s="223"/>
      <c r="B11" s="89"/>
      <c r="C11" s="89"/>
      <c r="D11" s="5">
        <f>+E11-1</f>
        <v>2024</v>
      </c>
      <c r="E11" s="5">
        <f>+F11-1</f>
        <v>2025</v>
      </c>
      <c r="F11" s="5">
        <f>+TOC!D2</f>
        <v>2026</v>
      </c>
      <c r="G11" s="28"/>
    </row>
    <row r="12" spans="1:7" ht="30" customHeight="1" x14ac:dyDescent="0.25">
      <c r="A12" s="223" t="s">
        <v>32</v>
      </c>
      <c r="B12" s="89"/>
      <c r="C12" s="89"/>
      <c r="D12" s="51"/>
      <c r="E12" s="51"/>
      <c r="F12" s="51"/>
      <c r="G12" s="28"/>
    </row>
    <row r="13" spans="1:7" ht="20.100000000000001" customHeight="1" x14ac:dyDescent="0.2">
      <c r="A13" s="221" t="s">
        <v>66</v>
      </c>
      <c r="B13" s="222"/>
      <c r="C13" s="222"/>
      <c r="D13" s="95">
        <v>10337.879999999999</v>
      </c>
      <c r="E13" s="95">
        <v>9688.31</v>
      </c>
      <c r="F13" s="97"/>
      <c r="G13" s="34"/>
    </row>
    <row r="14" spans="1:7" ht="20.100000000000001" customHeight="1" x14ac:dyDescent="0.2">
      <c r="A14" s="221" t="s">
        <v>159</v>
      </c>
      <c r="B14" s="222"/>
      <c r="C14" s="222"/>
      <c r="D14" s="201"/>
      <c r="E14" s="201"/>
      <c r="F14" s="228"/>
      <c r="G14" s="34"/>
    </row>
    <row r="15" spans="1:7" ht="20.100000000000001" customHeight="1" x14ac:dyDescent="0.2">
      <c r="A15" s="221" t="s">
        <v>178</v>
      </c>
      <c r="B15" s="222"/>
      <c r="C15" s="222"/>
      <c r="D15" s="87">
        <v>0</v>
      </c>
      <c r="E15" s="87">
        <v>0</v>
      </c>
      <c r="F15" s="87">
        <v>0</v>
      </c>
      <c r="G15" s="34"/>
    </row>
    <row r="16" spans="1:7" ht="20.100000000000001" customHeight="1" x14ac:dyDescent="0.2">
      <c r="A16" s="222" t="s">
        <v>179</v>
      </c>
      <c r="B16" s="222"/>
      <c r="C16" s="222"/>
      <c r="D16" s="87">
        <v>6.71</v>
      </c>
      <c r="E16" s="87">
        <v>6.71</v>
      </c>
      <c r="F16" s="87">
        <v>6.71</v>
      </c>
      <c r="G16" s="34"/>
    </row>
    <row r="17" spans="1:7" ht="20.100000000000001" customHeight="1" x14ac:dyDescent="0.2">
      <c r="A17" s="221" t="s">
        <v>180</v>
      </c>
      <c r="B17" s="222"/>
      <c r="C17" s="222"/>
      <c r="D17" s="87">
        <v>0</v>
      </c>
      <c r="E17" s="87"/>
      <c r="F17" s="87"/>
      <c r="G17" s="34"/>
    </row>
    <row r="18" spans="1:7" ht="20.100000000000001" customHeight="1" x14ac:dyDescent="0.2">
      <c r="A18" s="221" t="s">
        <v>181</v>
      </c>
      <c r="B18" s="222"/>
      <c r="C18" s="222"/>
      <c r="D18" s="87">
        <v>14.11</v>
      </c>
      <c r="E18" s="87">
        <v>14</v>
      </c>
      <c r="F18" s="87">
        <v>14</v>
      </c>
      <c r="G18" s="34"/>
    </row>
    <row r="19" spans="1:7" ht="20.100000000000001" customHeight="1" x14ac:dyDescent="0.2">
      <c r="A19" s="221"/>
      <c r="B19" s="222"/>
      <c r="C19" s="222"/>
      <c r="D19" s="87">
        <v>0</v>
      </c>
      <c r="E19" s="87">
        <v>0</v>
      </c>
      <c r="F19" s="87">
        <v>0</v>
      </c>
      <c r="G19" s="34"/>
    </row>
    <row r="20" spans="1:7" ht="20.100000000000001" customHeight="1" x14ac:dyDescent="0.2">
      <c r="A20" s="221"/>
      <c r="B20" s="222"/>
      <c r="C20" s="222"/>
      <c r="D20" s="87">
        <v>0</v>
      </c>
      <c r="E20" s="87">
        <v>0</v>
      </c>
      <c r="F20" s="87">
        <v>0</v>
      </c>
      <c r="G20" s="34"/>
    </row>
    <row r="21" spans="1:7" ht="20.100000000000001" customHeight="1" x14ac:dyDescent="0.2">
      <c r="A21" s="220" t="s">
        <v>33</v>
      </c>
      <c r="B21" s="89"/>
      <c r="C21" s="89"/>
      <c r="D21" s="35">
        <f>SUM(D13:D20)</f>
        <v>10358.699999999999</v>
      </c>
      <c r="E21" s="35">
        <f>SUM(E13:E20)</f>
        <v>9709.0199999999986</v>
      </c>
      <c r="F21" s="35">
        <f>SUM(F13:F20)</f>
        <v>20.71</v>
      </c>
      <c r="G21" s="34"/>
    </row>
    <row r="22" spans="1:7" ht="20.100000000000001" customHeight="1" x14ac:dyDescent="0.25">
      <c r="A22" s="223" t="s">
        <v>34</v>
      </c>
      <c r="B22" s="89"/>
      <c r="C22" s="89"/>
      <c r="D22" s="52"/>
      <c r="E22" s="52"/>
      <c r="F22" s="52"/>
      <c r="G22" s="34"/>
    </row>
    <row r="23" spans="1:7" ht="20.100000000000001" customHeight="1" x14ac:dyDescent="0.2">
      <c r="A23" s="221" t="s">
        <v>182</v>
      </c>
      <c r="B23" s="222"/>
      <c r="C23" s="222"/>
      <c r="D23" s="87">
        <v>300</v>
      </c>
      <c r="E23" s="87">
        <v>300</v>
      </c>
      <c r="F23" s="87">
        <v>300</v>
      </c>
      <c r="G23" s="34"/>
    </row>
    <row r="24" spans="1:7" ht="20.100000000000001" customHeight="1" x14ac:dyDescent="0.2">
      <c r="A24" s="221" t="s">
        <v>183</v>
      </c>
      <c r="B24" s="222"/>
      <c r="C24" s="222"/>
      <c r="D24" s="87">
        <v>6</v>
      </c>
      <c r="E24" s="87">
        <v>12</v>
      </c>
      <c r="F24" s="87">
        <v>12</v>
      </c>
      <c r="G24" s="34"/>
    </row>
    <row r="25" spans="1:7" ht="20.100000000000001" customHeight="1" x14ac:dyDescent="0.2">
      <c r="A25" s="221" t="s">
        <v>184</v>
      </c>
      <c r="B25" s="222"/>
      <c r="C25" s="222"/>
      <c r="D25" s="87">
        <v>0</v>
      </c>
      <c r="E25" s="87">
        <v>0</v>
      </c>
      <c r="F25" s="87">
        <v>0</v>
      </c>
      <c r="G25" s="34"/>
    </row>
    <row r="26" spans="1:7" ht="20.100000000000001" customHeight="1" x14ac:dyDescent="0.2">
      <c r="A26" s="221" t="s">
        <v>185</v>
      </c>
      <c r="B26" s="222"/>
      <c r="C26" s="222"/>
      <c r="D26" s="87">
        <v>0</v>
      </c>
      <c r="E26" s="87">
        <v>0</v>
      </c>
      <c r="F26" s="87">
        <v>0</v>
      </c>
      <c r="G26" s="34"/>
    </row>
    <row r="27" spans="1:7" ht="20.100000000000001" customHeight="1" x14ac:dyDescent="0.2">
      <c r="A27" s="221" t="s">
        <v>305</v>
      </c>
      <c r="B27" s="222"/>
      <c r="C27" s="222"/>
      <c r="D27" s="87">
        <v>0</v>
      </c>
      <c r="E27" s="87">
        <v>25</v>
      </c>
      <c r="F27" s="87">
        <v>25</v>
      </c>
      <c r="G27" s="34"/>
    </row>
    <row r="28" spans="1:7" ht="20.100000000000001" customHeight="1" x14ac:dyDescent="0.2">
      <c r="A28" s="221"/>
      <c r="B28" s="222"/>
      <c r="C28" s="222"/>
      <c r="D28" s="87">
        <v>0</v>
      </c>
      <c r="E28" s="87">
        <v>0</v>
      </c>
      <c r="F28" s="87">
        <v>0</v>
      </c>
      <c r="G28" s="34"/>
    </row>
    <row r="29" spans="1:7" ht="20.100000000000001" customHeight="1" x14ac:dyDescent="0.2">
      <c r="A29" s="220"/>
      <c r="B29" s="220"/>
      <c r="C29" s="220"/>
      <c r="D29" s="87">
        <v>0</v>
      </c>
      <c r="E29" s="87">
        <v>0</v>
      </c>
      <c r="F29" s="87">
        <v>0</v>
      </c>
      <c r="G29" s="34"/>
    </row>
    <row r="30" spans="1:7" ht="20.100000000000001" customHeight="1" x14ac:dyDescent="0.2">
      <c r="A30" s="220" t="s">
        <v>36</v>
      </c>
      <c r="B30" s="89"/>
      <c r="C30" s="89"/>
      <c r="D30" s="35">
        <f>SUM(D23:D29)</f>
        <v>306</v>
      </c>
      <c r="E30" s="35">
        <f>SUM(E23:E29)</f>
        <v>337</v>
      </c>
      <c r="F30" s="35">
        <f>SUM(F23:F29)</f>
        <v>337</v>
      </c>
      <c r="G30" s="34"/>
    </row>
    <row r="31" spans="1:7" ht="20.100000000000001" customHeight="1" x14ac:dyDescent="0.25">
      <c r="A31" s="223" t="s">
        <v>37</v>
      </c>
      <c r="B31" s="89"/>
      <c r="C31" s="89"/>
      <c r="D31" s="52"/>
      <c r="E31" s="52"/>
      <c r="F31" s="52"/>
      <c r="G31" s="34"/>
    </row>
    <row r="32" spans="1:7" ht="20.100000000000001" hidden="1" customHeight="1" x14ac:dyDescent="0.2">
      <c r="A32" s="221" t="s">
        <v>87</v>
      </c>
      <c r="B32" s="222"/>
      <c r="C32" s="222"/>
      <c r="D32" s="95">
        <v>2452.92</v>
      </c>
      <c r="E32" s="95">
        <v>2400</v>
      </c>
      <c r="F32" s="96">
        <v>2450</v>
      </c>
      <c r="G32" s="34"/>
    </row>
    <row r="33" spans="1:10" ht="20.100000000000001" hidden="1" customHeight="1" x14ac:dyDescent="0.2">
      <c r="A33" s="221" t="s">
        <v>186</v>
      </c>
      <c r="B33" s="222"/>
      <c r="C33" s="222"/>
      <c r="D33" s="87">
        <v>5157.63</v>
      </c>
      <c r="E33" s="87">
        <v>5100</v>
      </c>
      <c r="F33" s="87">
        <v>5100</v>
      </c>
      <c r="G33" s="34"/>
    </row>
    <row r="34" spans="1:10" ht="20.100000000000001" customHeight="1" x14ac:dyDescent="0.2">
      <c r="A34" s="221" t="s">
        <v>87</v>
      </c>
      <c r="B34" s="222"/>
      <c r="C34" s="222"/>
      <c r="D34" s="95">
        <v>2452.92</v>
      </c>
      <c r="E34" s="95">
        <v>2400</v>
      </c>
      <c r="F34" s="96">
        <v>2400</v>
      </c>
      <c r="G34" s="34"/>
    </row>
    <row r="35" spans="1:10" ht="20.100000000000001" customHeight="1" x14ac:dyDescent="0.2">
      <c r="A35" s="221" t="s">
        <v>187</v>
      </c>
      <c r="B35" s="222"/>
      <c r="C35" s="222"/>
      <c r="D35" s="87">
        <v>5157.63</v>
      </c>
      <c r="E35" s="87">
        <v>5100</v>
      </c>
      <c r="F35" s="87">
        <v>5100</v>
      </c>
      <c r="G35" s="34"/>
      <c r="J35" s="235"/>
    </row>
    <row r="36" spans="1:10" ht="20.100000000000001" customHeight="1" x14ac:dyDescent="0.2">
      <c r="A36" s="221" t="s">
        <v>306</v>
      </c>
      <c r="B36" s="222"/>
      <c r="C36" s="222"/>
      <c r="D36" s="87">
        <v>38.409999999999997</v>
      </c>
      <c r="E36" s="87">
        <v>35</v>
      </c>
      <c r="F36" s="87">
        <v>30</v>
      </c>
      <c r="G36" s="34"/>
      <c r="J36" s="235"/>
    </row>
    <row r="37" spans="1:10" ht="20.100000000000001" customHeight="1" x14ac:dyDescent="0.2">
      <c r="A37" s="221" t="s">
        <v>327</v>
      </c>
      <c r="B37" s="222"/>
      <c r="C37" s="222"/>
      <c r="D37" s="87">
        <v>0</v>
      </c>
      <c r="E37" s="87">
        <v>827.67</v>
      </c>
      <c r="F37" s="87">
        <v>230.13</v>
      </c>
      <c r="G37" s="34"/>
      <c r="J37" s="235"/>
    </row>
    <row r="38" spans="1:10" ht="20.100000000000001" customHeight="1" x14ac:dyDescent="0.2">
      <c r="A38" s="221" t="s">
        <v>84</v>
      </c>
      <c r="B38" s="222"/>
      <c r="C38" s="222"/>
      <c r="D38" s="87">
        <v>0</v>
      </c>
      <c r="E38" s="87">
        <v>0</v>
      </c>
      <c r="F38" s="87">
        <v>0</v>
      </c>
      <c r="G38" s="34"/>
      <c r="J38" s="235"/>
    </row>
    <row r="39" spans="1:10" ht="20.100000000000001" customHeight="1" x14ac:dyDescent="0.2">
      <c r="A39" s="221" t="s">
        <v>188</v>
      </c>
      <c r="B39" s="222"/>
      <c r="C39" s="222"/>
      <c r="D39" s="87">
        <v>0</v>
      </c>
      <c r="E39" s="87">
        <v>0</v>
      </c>
      <c r="F39" s="87">
        <v>0</v>
      </c>
      <c r="G39" s="34"/>
    </row>
    <row r="40" spans="1:10" ht="20.100000000000001" hidden="1" customHeight="1" x14ac:dyDescent="0.2">
      <c r="A40" s="221"/>
      <c r="B40" s="222"/>
      <c r="C40" s="222"/>
      <c r="D40" s="87">
        <v>0</v>
      </c>
      <c r="E40" s="87">
        <v>0</v>
      </c>
      <c r="F40" s="87">
        <v>0</v>
      </c>
      <c r="G40" s="34"/>
    </row>
    <row r="41" spans="1:10" ht="20.100000000000001" hidden="1" customHeight="1" x14ac:dyDescent="0.2">
      <c r="A41" s="221"/>
      <c r="B41" s="222"/>
      <c r="C41" s="222"/>
      <c r="D41" s="87">
        <v>0</v>
      </c>
      <c r="E41" s="87">
        <v>0</v>
      </c>
      <c r="F41" s="87">
        <v>0</v>
      </c>
      <c r="G41" s="34"/>
    </row>
    <row r="42" spans="1:10" ht="20.100000000000001" hidden="1" customHeight="1" x14ac:dyDescent="0.2">
      <c r="A42" s="221"/>
      <c r="B42" s="222"/>
      <c r="C42" s="222"/>
      <c r="D42" s="87">
        <v>0</v>
      </c>
      <c r="E42" s="87">
        <v>0</v>
      </c>
      <c r="F42" s="87">
        <v>0</v>
      </c>
      <c r="G42" s="34"/>
    </row>
    <row r="43" spans="1:10" ht="20.100000000000001" hidden="1" customHeight="1" x14ac:dyDescent="0.2">
      <c r="A43" s="221"/>
      <c r="B43" s="222"/>
      <c r="C43" s="222"/>
      <c r="D43" s="87">
        <v>0</v>
      </c>
      <c r="E43" s="87">
        <v>0</v>
      </c>
      <c r="F43" s="87">
        <v>0</v>
      </c>
      <c r="G43" s="34"/>
      <c r="J43" s="247"/>
    </row>
    <row r="44" spans="1:10" ht="20.100000000000001" hidden="1" customHeight="1" x14ac:dyDescent="0.2">
      <c r="A44" s="221"/>
      <c r="B44" s="222"/>
      <c r="C44" s="222"/>
      <c r="D44" s="87">
        <v>0</v>
      </c>
      <c r="E44" s="87">
        <v>0</v>
      </c>
      <c r="F44" s="87">
        <v>0</v>
      </c>
      <c r="G44" s="34"/>
      <c r="J44" s="247"/>
    </row>
    <row r="45" spans="1:10" ht="20.100000000000001" hidden="1" customHeight="1" x14ac:dyDescent="0.2">
      <c r="A45" s="221"/>
      <c r="B45" s="222"/>
      <c r="C45" s="222"/>
      <c r="D45" s="87">
        <v>0</v>
      </c>
      <c r="E45" s="87">
        <v>0</v>
      </c>
      <c r="F45" s="87">
        <v>0</v>
      </c>
      <c r="G45" s="34"/>
      <c r="J45" s="247"/>
    </row>
    <row r="46" spans="1:10" ht="20.100000000000001" customHeight="1" x14ac:dyDescent="0.2">
      <c r="A46" s="221"/>
      <c r="B46" s="222"/>
      <c r="C46" s="222"/>
      <c r="D46" s="87">
        <v>0</v>
      </c>
      <c r="E46" s="87">
        <v>0</v>
      </c>
      <c r="F46" s="87">
        <v>0</v>
      </c>
      <c r="G46" s="34"/>
      <c r="J46" s="247"/>
    </row>
    <row r="47" spans="1:10" ht="20.100000000000001" customHeight="1" x14ac:dyDescent="0.2">
      <c r="A47" s="220" t="s">
        <v>38</v>
      </c>
      <c r="B47" s="89"/>
      <c r="C47" s="89"/>
      <c r="D47" s="53">
        <f>SUM(D34:D46)</f>
        <v>7648.96</v>
      </c>
      <c r="E47" s="53">
        <f>SUM(E34:E46)</f>
        <v>8362.67</v>
      </c>
      <c r="F47" s="53">
        <f>SUM(F34:F46)</f>
        <v>7760.13</v>
      </c>
      <c r="G47" s="34"/>
    </row>
    <row r="48" spans="1:10" ht="20.100000000000001" customHeight="1" x14ac:dyDescent="0.2">
      <c r="A48" s="9"/>
      <c r="D48" s="13"/>
      <c r="E48" s="13"/>
      <c r="F48" s="13"/>
    </row>
    <row r="49" spans="1:7" ht="15" customHeight="1" x14ac:dyDescent="0.2">
      <c r="A49" s="9"/>
      <c r="D49" s="13"/>
      <c r="E49" s="13"/>
      <c r="F49" s="13"/>
      <c r="G49" s="54"/>
    </row>
    <row r="50" spans="1:7" ht="15" customHeight="1" x14ac:dyDescent="0.2">
      <c r="A50" s="9"/>
      <c r="D50" s="13"/>
      <c r="E50" s="13"/>
      <c r="F50" s="13"/>
      <c r="G50" s="54"/>
    </row>
    <row r="51" spans="1:7" ht="15" customHeight="1" x14ac:dyDescent="0.2">
      <c r="A51" s="9"/>
      <c r="D51" s="13"/>
      <c r="E51" s="13"/>
      <c r="F51" s="13"/>
      <c r="G51" s="54"/>
    </row>
    <row r="52" spans="1:7" ht="15" customHeight="1" x14ac:dyDescent="0.2">
      <c r="A52" s="9"/>
      <c r="D52" s="13"/>
      <c r="E52" s="13"/>
      <c r="F52" s="13"/>
      <c r="G52" s="54"/>
    </row>
    <row r="53" spans="1:7" ht="30" customHeight="1" x14ac:dyDescent="0.2">
      <c r="A53" s="9"/>
      <c r="D53" s="13"/>
      <c r="E53" s="13"/>
      <c r="F53" s="13"/>
    </row>
    <row r="54" spans="1:7" ht="15" customHeight="1" x14ac:dyDescent="0.2">
      <c r="A54" s="9"/>
      <c r="D54" s="13"/>
      <c r="E54" s="13"/>
      <c r="F54" s="13"/>
      <c r="G54" s="54"/>
    </row>
    <row r="55" spans="1:7" ht="15" customHeight="1" x14ac:dyDescent="0.2">
      <c r="A55" s="9"/>
      <c r="D55" s="13"/>
      <c r="E55" s="13"/>
      <c r="F55" s="13"/>
      <c r="G55" s="54"/>
    </row>
    <row r="56" spans="1:7" ht="15" customHeight="1" x14ac:dyDescent="0.2">
      <c r="A56" s="9"/>
      <c r="D56" s="13"/>
      <c r="E56" s="13"/>
      <c r="F56" s="13"/>
      <c r="G56" s="54"/>
    </row>
    <row r="57" spans="1:7" ht="15" customHeight="1" x14ac:dyDescent="0.2">
      <c r="A57" s="9"/>
      <c r="D57" s="13"/>
      <c r="E57" s="13"/>
      <c r="F57" s="13"/>
      <c r="G57" s="54"/>
    </row>
    <row r="58" spans="1:7" ht="30" customHeight="1" x14ac:dyDescent="0.2">
      <c r="A58" s="9"/>
      <c r="D58" s="13"/>
      <c r="E58" s="13"/>
      <c r="F58" s="13"/>
    </row>
    <row r="59" spans="1:7" ht="15" customHeight="1" x14ac:dyDescent="0.2">
      <c r="A59" s="9"/>
      <c r="D59" s="13"/>
      <c r="E59" s="13"/>
      <c r="F59" s="13"/>
      <c r="G59" s="54"/>
    </row>
    <row r="60" spans="1:7" ht="15" customHeight="1" x14ac:dyDescent="0.2">
      <c r="A60" s="9"/>
      <c r="D60" s="13"/>
      <c r="E60" s="13"/>
      <c r="F60" s="13"/>
      <c r="G60" s="54"/>
    </row>
    <row r="61" spans="1:7" ht="15" customHeight="1" x14ac:dyDescent="0.2">
      <c r="A61" s="9"/>
      <c r="D61" s="13"/>
      <c r="E61" s="13"/>
      <c r="F61" s="13"/>
      <c r="G61" s="54"/>
    </row>
    <row r="62" spans="1:7" ht="15" customHeight="1" x14ac:dyDescent="0.2">
      <c r="A62" s="9"/>
      <c r="D62" s="13"/>
      <c r="E62" s="13"/>
      <c r="F62" s="13"/>
      <c r="G62" s="54"/>
    </row>
    <row r="63" spans="1:7" ht="15" customHeight="1" x14ac:dyDescent="0.2">
      <c r="A63" s="9"/>
      <c r="D63" s="13"/>
      <c r="E63" s="13"/>
      <c r="F63" s="13"/>
      <c r="G63" s="54"/>
    </row>
    <row r="64" spans="1:7" ht="30" customHeight="1" x14ac:dyDescent="0.2">
      <c r="A64" s="9"/>
      <c r="D64" s="13"/>
      <c r="E64" s="13"/>
      <c r="F64" s="13"/>
      <c r="G64" s="54"/>
    </row>
  </sheetData>
  <mergeCells count="3">
    <mergeCell ref="A4:F4"/>
    <mergeCell ref="A5:F5"/>
    <mergeCell ref="A6:F6"/>
  </mergeCells>
  <phoneticPr fontId="0" type="noConversion"/>
  <printOptions gridLinesSet="0"/>
  <pageMargins left="0.4" right="0.4" top="0.33300000000000002" bottom="0.33300000000000002" header="0.5" footer="0.5"/>
  <pageSetup orientation="portrait" r:id="rId1"/>
  <headerFooter alignWithMargins="0"/>
  <legacy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6891-8664-4233-9E43-9D14C4FF2B71}">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234</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+'NLF4 WKS'!G55</f>
        <v>0</v>
      </c>
      <c r="H7" s="14"/>
      <c r="I7" s="14"/>
    </row>
    <row r="8" spans="1:9" x14ac:dyDescent="0.2">
      <c r="B8" s="9" t="s">
        <v>149</v>
      </c>
      <c r="G8" s="22">
        <f>+'NLF4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+'NLF4 WKS'!E60</f>
        <v>0</v>
      </c>
    </row>
    <row r="13" spans="1:9" x14ac:dyDescent="0.2">
      <c r="A13" s="9" t="s">
        <v>15</v>
      </c>
      <c r="B13" s="9" t="s">
        <v>150</v>
      </c>
      <c r="G13" s="20">
        <f>+'NLF4 WKS'!G26</f>
        <v>0</v>
      </c>
      <c r="I13" s="1"/>
    </row>
    <row r="14" spans="1:9" x14ac:dyDescent="0.2">
      <c r="B14" s="9" t="s">
        <v>151</v>
      </c>
      <c r="G14" s="19">
        <f>+'NLF4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2"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2A75-934E-44CD-A216-3610EDA0AD1A}">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4'!E2</f>
        <v>NLF Example Fund 4</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4'!E3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07">
        <f>SUM(G12:G25)</f>
        <v>0</v>
      </c>
      <c r="H26" s="5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200">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1">
        <f>G26-G55</f>
        <v>0</v>
      </c>
    </row>
    <row r="57" spans="1:8" ht="15.75" x14ac:dyDescent="0.25">
      <c r="A57" s="223" t="s">
        <v>61</v>
      </c>
      <c r="B57" s="89"/>
      <c r="C57" s="89"/>
      <c r="D57" s="87">
        <v>0</v>
      </c>
      <c r="E57" s="35">
        <f>+D60</f>
        <v>0</v>
      </c>
      <c r="F57" s="36">
        <f>+E60</f>
        <v>0</v>
      </c>
      <c r="G57" s="191">
        <f>+E60</f>
        <v>0</v>
      </c>
    </row>
    <row r="58" spans="1:8" ht="20.100000000000001" customHeight="1" x14ac:dyDescent="0.25">
      <c r="A58" s="223" t="s">
        <v>62</v>
      </c>
      <c r="B58" s="89"/>
      <c r="C58" s="89"/>
      <c r="D58" s="87">
        <v>0</v>
      </c>
      <c r="E58" s="87">
        <v>0</v>
      </c>
      <c r="F58" s="88">
        <v>0</v>
      </c>
      <c r="G58" s="192">
        <v>0</v>
      </c>
    </row>
    <row r="59" spans="1:8" ht="20.100000000000001" customHeight="1" x14ac:dyDescent="0.25">
      <c r="A59" s="223" t="s">
        <v>68</v>
      </c>
      <c r="B59" s="89"/>
      <c r="C59" s="89"/>
      <c r="D59" s="87">
        <v>0</v>
      </c>
      <c r="E59" s="87">
        <v>0</v>
      </c>
      <c r="F59" s="88">
        <v>0</v>
      </c>
      <c r="G59" s="212">
        <v>0</v>
      </c>
    </row>
    <row r="60" spans="1:8" ht="20.100000000000001" customHeight="1" x14ac:dyDescent="0.25">
      <c r="A60" s="223" t="s">
        <v>140</v>
      </c>
      <c r="B60" s="89"/>
      <c r="C60" s="89"/>
      <c r="D60" s="188">
        <f>D56+D57+D58-D59</f>
        <v>0</v>
      </c>
      <c r="E60" s="189">
        <f>E56+E57+E58-E59</f>
        <v>0</v>
      </c>
      <c r="F60" s="190">
        <f>F56+F57+F58-F59</f>
        <v>0</v>
      </c>
      <c r="G60" s="190">
        <f>G56+G57+G58-G59</f>
        <v>0</v>
      </c>
      <c r="H60" s="28"/>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61C3-A850-41F0-8A9D-B68D61DD08B0}">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235</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+'NLF5 WKS'!G55</f>
        <v>0</v>
      </c>
      <c r="H7" s="14"/>
      <c r="I7" s="14"/>
    </row>
    <row r="8" spans="1:9" x14ac:dyDescent="0.2">
      <c r="B8" s="9" t="s">
        <v>149</v>
      </c>
      <c r="G8" s="22">
        <f>+'NLF5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+'NLF5 WKS'!E60</f>
        <v>0</v>
      </c>
    </row>
    <row r="13" spans="1:9" x14ac:dyDescent="0.2">
      <c r="A13" s="9" t="s">
        <v>15</v>
      </c>
      <c r="B13" s="9" t="s">
        <v>150</v>
      </c>
      <c r="G13" s="20">
        <f>+'NLF5 WKS'!G26</f>
        <v>0</v>
      </c>
      <c r="I13" s="1"/>
    </row>
    <row r="14" spans="1:9" x14ac:dyDescent="0.2">
      <c r="B14" s="9" t="s">
        <v>151</v>
      </c>
      <c r="G14" s="19">
        <f>+'NLF5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2"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EDE6-BBF5-4C52-A377-6D39CB979DDF}">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5'!E2</f>
        <v>NLF Example Fund 5</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5'!E3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07">
        <f>SUM(G12:G25)</f>
        <v>0</v>
      </c>
      <c r="H26" s="5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200">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1">
        <f>G26-G55</f>
        <v>0</v>
      </c>
    </row>
    <row r="57" spans="1:8" ht="15.75" x14ac:dyDescent="0.25">
      <c r="A57" s="223" t="s">
        <v>61</v>
      </c>
      <c r="B57" s="89"/>
      <c r="C57" s="89"/>
      <c r="D57" s="87">
        <v>0</v>
      </c>
      <c r="E57" s="35">
        <f>+D60</f>
        <v>0</v>
      </c>
      <c r="F57" s="36">
        <f>+E60</f>
        <v>0</v>
      </c>
      <c r="G57" s="191">
        <f>+E60</f>
        <v>0</v>
      </c>
    </row>
    <row r="58" spans="1:8" ht="20.100000000000001" customHeight="1" x14ac:dyDescent="0.25">
      <c r="A58" s="223" t="s">
        <v>62</v>
      </c>
      <c r="B58" s="89"/>
      <c r="C58" s="89"/>
      <c r="D58" s="87">
        <v>0</v>
      </c>
      <c r="E58" s="87">
        <v>0</v>
      </c>
      <c r="F58" s="88">
        <v>0</v>
      </c>
      <c r="G58" s="192">
        <v>0</v>
      </c>
    </row>
    <row r="59" spans="1:8" ht="20.100000000000001" customHeight="1" x14ac:dyDescent="0.25">
      <c r="A59" s="223" t="s">
        <v>68</v>
      </c>
      <c r="B59" s="89"/>
      <c r="C59" s="89"/>
      <c r="D59" s="87">
        <v>0</v>
      </c>
      <c r="E59" s="87">
        <v>0</v>
      </c>
      <c r="F59" s="88">
        <v>0</v>
      </c>
      <c r="G59" s="192">
        <v>0</v>
      </c>
    </row>
    <row r="60" spans="1:8" ht="20.100000000000001" customHeight="1" x14ac:dyDescent="0.25">
      <c r="A60" s="223" t="s">
        <v>140</v>
      </c>
      <c r="B60" s="89"/>
      <c r="C60" s="89"/>
      <c r="D60" s="188">
        <f>D56+D57+D58-D59</f>
        <v>0</v>
      </c>
      <c r="E60" s="189">
        <f>E56+E57+E58-E59</f>
        <v>0</v>
      </c>
      <c r="F60" s="190">
        <f>F56+F57+F58-F59</f>
        <v>0</v>
      </c>
      <c r="G60" s="193">
        <f>G56+G57+G58-G59</f>
        <v>0</v>
      </c>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E72B-2E5A-47A7-84DB-74548EBE9835}">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236</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+'NLF6 WKS'!G55</f>
        <v>0</v>
      </c>
      <c r="H7" s="14"/>
      <c r="I7" s="14"/>
    </row>
    <row r="8" spans="1:9" x14ac:dyDescent="0.2">
      <c r="B8" s="9" t="s">
        <v>149</v>
      </c>
      <c r="G8" s="22">
        <f>+'NLF6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+'NLF6 WKS'!E60</f>
        <v>0</v>
      </c>
    </row>
    <row r="13" spans="1:9" x14ac:dyDescent="0.2">
      <c r="A13" s="9" t="s">
        <v>15</v>
      </c>
      <c r="B13" s="9" t="s">
        <v>150</v>
      </c>
      <c r="G13" s="20">
        <f>+'NLF6 WKS'!G26</f>
        <v>0</v>
      </c>
      <c r="I13" s="1"/>
    </row>
    <row r="14" spans="1:9" x14ac:dyDescent="0.2">
      <c r="B14" s="9" t="s">
        <v>151</v>
      </c>
      <c r="G14" s="19">
        <f>+'NLF6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2"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5AB8-69B9-4C10-AD35-C14E1A4C9F36}">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6'!E2</f>
        <v>NLF Example Fund 6</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6'!E3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07">
        <f>SUM(G12:G25)</f>
        <v>0</v>
      </c>
      <c r="H26" s="5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200">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1">
        <f>G26-G55</f>
        <v>0</v>
      </c>
    </row>
    <row r="57" spans="1:8" ht="15.75" x14ac:dyDescent="0.25">
      <c r="A57" s="223" t="s">
        <v>61</v>
      </c>
      <c r="B57" s="89"/>
      <c r="C57" s="89"/>
      <c r="D57" s="87">
        <v>0</v>
      </c>
      <c r="E57" s="35">
        <f>+D60</f>
        <v>0</v>
      </c>
      <c r="F57" s="36">
        <f>+E60</f>
        <v>0</v>
      </c>
      <c r="G57" s="191">
        <f>+E60</f>
        <v>0</v>
      </c>
    </row>
    <row r="58" spans="1:8" ht="20.100000000000001" customHeight="1" x14ac:dyDescent="0.25">
      <c r="A58" s="223" t="s">
        <v>62</v>
      </c>
      <c r="B58" s="89"/>
      <c r="C58" s="89"/>
      <c r="D58" s="87">
        <v>0</v>
      </c>
      <c r="E58" s="87">
        <v>0</v>
      </c>
      <c r="F58" s="88">
        <v>0</v>
      </c>
      <c r="G58" s="192">
        <v>0</v>
      </c>
    </row>
    <row r="59" spans="1:8" ht="20.100000000000001" customHeight="1" x14ac:dyDescent="0.25">
      <c r="A59" s="223" t="s">
        <v>68</v>
      </c>
      <c r="B59" s="89"/>
      <c r="C59" s="89"/>
      <c r="D59" s="87">
        <v>0</v>
      </c>
      <c r="E59" s="87">
        <v>0</v>
      </c>
      <c r="F59" s="88">
        <v>0</v>
      </c>
      <c r="G59" s="192">
        <v>0</v>
      </c>
    </row>
    <row r="60" spans="1:8" ht="20.100000000000001" customHeight="1" x14ac:dyDescent="0.25">
      <c r="A60" s="223" t="s">
        <v>140</v>
      </c>
      <c r="B60" s="89"/>
      <c r="C60" s="89"/>
      <c r="D60" s="188">
        <f>D56+D57+D58-D59</f>
        <v>0</v>
      </c>
      <c r="E60" s="189">
        <f>E56+E57+E58-E59</f>
        <v>0</v>
      </c>
      <c r="F60" s="190">
        <f>F56+F57+F58-F59</f>
        <v>0</v>
      </c>
      <c r="G60" s="193">
        <f>G56+G57+G58-G59</f>
        <v>0</v>
      </c>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65AE-B6C6-42C5-91E2-FA75BB615CB4}">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237</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+'NLF7 WKS'!G55</f>
        <v>0</v>
      </c>
      <c r="H7" s="14"/>
      <c r="I7" s="14"/>
    </row>
    <row r="8" spans="1:9" x14ac:dyDescent="0.2">
      <c r="B8" s="9" t="s">
        <v>149</v>
      </c>
      <c r="G8" s="22">
        <f>+'NLF7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+'NLF7 WKS'!E60</f>
        <v>0</v>
      </c>
    </row>
    <row r="13" spans="1:9" x14ac:dyDescent="0.2">
      <c r="A13" s="9" t="s">
        <v>15</v>
      </c>
      <c r="B13" s="9" t="s">
        <v>150</v>
      </c>
      <c r="G13" s="20">
        <f>+'NLF7 WKS'!G26</f>
        <v>0</v>
      </c>
      <c r="I13" s="1"/>
    </row>
    <row r="14" spans="1:9" x14ac:dyDescent="0.2">
      <c r="B14" s="9" t="s">
        <v>151</v>
      </c>
      <c r="G14" s="19">
        <f>+'NLF7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9363F-DFB3-4CF8-AA18-01D07C7BEACC}">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7'!E2</f>
        <v>NLF Example Fund 7</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7'!E3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3">
        <f>SUM(G12:G25)</f>
        <v>0</v>
      </c>
      <c r="H26" s="34"/>
    </row>
    <row r="27" spans="1:8" x14ac:dyDescent="0.2">
      <c r="A27" s="89"/>
      <c r="B27" s="89"/>
      <c r="C27" s="89"/>
      <c r="D27" s="1"/>
      <c r="E27" s="1"/>
      <c r="G27" s="1"/>
    </row>
    <row r="28" spans="1:8" x14ac:dyDescent="0.2">
      <c r="A28" s="89"/>
      <c r="B28" s="89"/>
      <c r="C28" s="89"/>
      <c r="D28" s="2" t="s">
        <v>28</v>
      </c>
      <c r="E28" s="2" t="s">
        <v>29</v>
      </c>
      <c r="F28" s="3"/>
      <c r="G28" s="4" t="s">
        <v>45</v>
      </c>
      <c r="H28" s="28"/>
    </row>
    <row r="29" spans="1:8" ht="15.75" x14ac:dyDescent="0.25">
      <c r="A29" s="223"/>
      <c r="B29" s="89"/>
      <c r="C29" s="89"/>
      <c r="D29" s="5" t="s">
        <v>46</v>
      </c>
      <c r="E29" s="5" t="s">
        <v>46</v>
      </c>
      <c r="F29" s="6" t="s">
        <v>47</v>
      </c>
      <c r="G29" s="7" t="s">
        <v>48</v>
      </c>
      <c r="H29" s="28"/>
    </row>
    <row r="30" spans="1:8" ht="20.25" customHeight="1" x14ac:dyDescent="0.25">
      <c r="A30" s="223" t="s">
        <v>49</v>
      </c>
      <c r="B30" s="89"/>
      <c r="C30" s="89"/>
      <c r="D30" s="5">
        <f>+D11</f>
        <v>2024</v>
      </c>
      <c r="E30" s="5">
        <f>+E11</f>
        <v>2025</v>
      </c>
      <c r="F30" s="8">
        <f>+F11</f>
        <v>2026</v>
      </c>
      <c r="G30" s="7">
        <f>+F11</f>
        <v>2026</v>
      </c>
      <c r="H30" s="28"/>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200">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1">
        <f>G26-G55</f>
        <v>0</v>
      </c>
    </row>
    <row r="57" spans="1:8" ht="15.75" x14ac:dyDescent="0.25">
      <c r="A57" s="223" t="s">
        <v>61</v>
      </c>
      <c r="B57" s="89"/>
      <c r="C57" s="89"/>
      <c r="D57" s="87">
        <v>0</v>
      </c>
      <c r="E57" s="35">
        <f>+D60</f>
        <v>0</v>
      </c>
      <c r="F57" s="36">
        <f>+E60</f>
        <v>0</v>
      </c>
      <c r="G57" s="191">
        <f>+E60</f>
        <v>0</v>
      </c>
    </row>
    <row r="58" spans="1:8" ht="20.100000000000001" customHeight="1" x14ac:dyDescent="0.25">
      <c r="A58" s="223" t="s">
        <v>62</v>
      </c>
      <c r="B58" s="89"/>
      <c r="C58" s="89"/>
      <c r="D58" s="87">
        <v>0</v>
      </c>
      <c r="E58" s="87">
        <v>0</v>
      </c>
      <c r="F58" s="88">
        <v>0</v>
      </c>
      <c r="G58" s="192">
        <v>0</v>
      </c>
    </row>
    <row r="59" spans="1:8" ht="20.100000000000001" customHeight="1" x14ac:dyDescent="0.25">
      <c r="A59" s="223" t="s">
        <v>68</v>
      </c>
      <c r="B59" s="89"/>
      <c r="C59" s="89"/>
      <c r="D59" s="87">
        <v>0</v>
      </c>
      <c r="E59" s="87">
        <v>0</v>
      </c>
      <c r="F59" s="88">
        <v>0</v>
      </c>
      <c r="G59" s="192">
        <v>0</v>
      </c>
    </row>
    <row r="60" spans="1:8" ht="20.100000000000001" customHeight="1" x14ac:dyDescent="0.25">
      <c r="A60" s="223" t="s">
        <v>140</v>
      </c>
      <c r="B60" s="89"/>
      <c r="C60" s="89"/>
      <c r="D60" s="188">
        <f>D56+D57+D58-D59</f>
        <v>0</v>
      </c>
      <c r="E60" s="189">
        <f>E56+E57+E58-E59</f>
        <v>0</v>
      </c>
      <c r="F60" s="190">
        <f>F56+F57+F58-F59</f>
        <v>0</v>
      </c>
      <c r="G60" s="193">
        <f>G56+G57+G58-G59</f>
        <v>0</v>
      </c>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EF49D-7D78-4444-B739-98D0708EEF24}">
  <sheetPr>
    <pageSetUpPr fitToPage="1"/>
  </sheetPr>
  <dimension ref="A1:J57"/>
  <sheetViews>
    <sheetView showGridLines="0" zoomScale="85" zoomScaleNormal="85" workbookViewId="0">
      <selection activeCell="K72" sqref="K72"/>
    </sheetView>
  </sheetViews>
  <sheetFormatPr defaultColWidth="8.88671875" defaultRowHeight="15" x14ac:dyDescent="0.2"/>
  <cols>
    <col min="1" max="1" width="5.44140625" style="10" customWidth="1"/>
    <col min="2" max="4" width="8.88671875" style="10"/>
    <col min="5" max="5" width="14.6640625" style="10" customWidth="1"/>
    <col min="6" max="6" width="11.77734375" style="10" customWidth="1"/>
    <col min="7" max="7" width="17.44140625" style="10" customWidth="1"/>
    <col min="8" max="8" width="2.77734375" style="10" customWidth="1"/>
    <col min="9" max="9" width="16.88671875" style="10" customWidth="1"/>
    <col min="10" max="10" width="8.88671875" style="10"/>
    <col min="11" max="11" width="15.44140625" style="10" bestFit="1" customWidth="1"/>
    <col min="12" max="14" width="8.88671875" style="10"/>
    <col min="15" max="15" width="19.21875" style="10" customWidth="1"/>
    <col min="16" max="16" width="12.77734375" style="10" customWidth="1"/>
    <col min="17" max="16384" width="8.88671875" style="10"/>
  </cols>
  <sheetData>
    <row r="1" spans="1:9" x14ac:dyDescent="0.2">
      <c r="I1" s="182" t="s">
        <v>116</v>
      </c>
    </row>
    <row r="2" spans="1:9" ht="26.25" x14ac:dyDescent="0.4">
      <c r="D2" s="39"/>
      <c r="E2" s="229" t="s">
        <v>238</v>
      </c>
      <c r="F2" s="230"/>
      <c r="G2" s="231"/>
    </row>
    <row r="3" spans="1:9" ht="23.25" x14ac:dyDescent="0.35">
      <c r="A3" s="15"/>
      <c r="B3" s="11"/>
      <c r="C3" s="15"/>
      <c r="D3" s="15"/>
      <c r="E3" s="272" t="s">
        <v>175</v>
      </c>
      <c r="F3" s="273"/>
      <c r="G3" s="15"/>
      <c r="H3" s="15"/>
      <c r="I3" s="15"/>
    </row>
    <row r="4" spans="1:9" ht="23.25" x14ac:dyDescent="0.35">
      <c r="A4" s="15"/>
      <c r="B4" s="11"/>
      <c r="C4" s="15"/>
      <c r="D4" s="15"/>
      <c r="E4" s="40"/>
      <c r="F4" s="41"/>
      <c r="G4" s="15"/>
      <c r="H4" s="15"/>
      <c r="I4" s="15"/>
    </row>
    <row r="6" spans="1:9" ht="15.75" x14ac:dyDescent="0.25">
      <c r="B6" s="18" t="s">
        <v>193</v>
      </c>
    </row>
    <row r="7" spans="1:9" x14ac:dyDescent="0.2">
      <c r="A7" s="9" t="s">
        <v>8</v>
      </c>
      <c r="B7" s="9" t="s">
        <v>141</v>
      </c>
      <c r="G7" s="21">
        <f>+'NLF8 WKS'!G55</f>
        <v>0</v>
      </c>
      <c r="H7" s="14"/>
      <c r="I7" s="14"/>
    </row>
    <row r="8" spans="1:9" x14ac:dyDescent="0.2">
      <c r="B8" s="9" t="s">
        <v>149</v>
      </c>
      <c r="G8" s="22">
        <f>+'NLF8 WKS'!G59</f>
        <v>0</v>
      </c>
      <c r="H8" s="14"/>
      <c r="I8" s="14"/>
    </row>
    <row r="9" spans="1:9" ht="15.75" thickBot="1" x14ac:dyDescent="0.25">
      <c r="B9" s="9" t="s">
        <v>9</v>
      </c>
      <c r="G9" s="22"/>
      <c r="H9" s="14"/>
      <c r="I9" s="124">
        <f>G7+G8</f>
        <v>0</v>
      </c>
    </row>
    <row r="11" spans="1:9" ht="15.75" x14ac:dyDescent="0.25">
      <c r="B11" s="18" t="s">
        <v>192</v>
      </c>
    </row>
    <row r="12" spans="1:9" x14ac:dyDescent="0.2">
      <c r="A12" s="9">
        <v>4</v>
      </c>
      <c r="B12" s="9" t="s">
        <v>115</v>
      </c>
      <c r="F12" s="9" t="str">
        <f>(+TOC!D2-1) &amp; " (Note 1)"</f>
        <v>2025 (Note 1)</v>
      </c>
      <c r="I12" s="21">
        <f>+'NLF8 WKS'!E60</f>
        <v>0</v>
      </c>
    </row>
    <row r="13" spans="1:9" x14ac:dyDescent="0.2">
      <c r="A13" s="9" t="s">
        <v>15</v>
      </c>
      <c r="B13" s="9" t="s">
        <v>150</v>
      </c>
      <c r="G13" s="20">
        <f>+'NLF8 WKS'!G26</f>
        <v>0</v>
      </c>
      <c r="I13" s="1"/>
    </row>
    <row r="14" spans="1:9" x14ac:dyDescent="0.2">
      <c r="B14" s="9" t="s">
        <v>151</v>
      </c>
      <c r="G14" s="19">
        <f>+'NLF8 WKS'!G58</f>
        <v>0</v>
      </c>
    </row>
    <row r="15" spans="1:9" x14ac:dyDescent="0.2">
      <c r="B15" s="9" t="s">
        <v>16</v>
      </c>
      <c r="G15" s="1"/>
    </row>
    <row r="16" spans="1:9" x14ac:dyDescent="0.2">
      <c r="B16" s="9" t="s">
        <v>17</v>
      </c>
      <c r="I16" s="24">
        <f>G13+G14</f>
        <v>0</v>
      </c>
    </row>
    <row r="17" spans="1:10" x14ac:dyDescent="0.2">
      <c r="B17" s="9"/>
      <c r="I17" s="13"/>
    </row>
    <row r="18" spans="1:10" ht="16.5" thickBot="1" x14ac:dyDescent="0.3">
      <c r="A18" s="9" t="s">
        <v>18</v>
      </c>
      <c r="B18" s="18" t="s">
        <v>19</v>
      </c>
      <c r="I18" s="124">
        <f>I12+I16</f>
        <v>0</v>
      </c>
    </row>
    <row r="19" spans="1:10" ht="15.75" x14ac:dyDescent="0.25">
      <c r="A19" s="9"/>
      <c r="B19" s="18"/>
      <c r="I19" s="123"/>
    </row>
    <row r="20" spans="1:10" ht="15.75" x14ac:dyDescent="0.25">
      <c r="A20" s="9">
        <v>7</v>
      </c>
      <c r="B20" s="18" t="s">
        <v>194</v>
      </c>
      <c r="I20" s="123"/>
    </row>
    <row r="21" spans="1:10" ht="15.75" thickBot="1" x14ac:dyDescent="0.25">
      <c r="A21" s="9"/>
      <c r="B21" s="9" t="s">
        <v>195</v>
      </c>
      <c r="I21" s="125">
        <f>+I18-I9</f>
        <v>0</v>
      </c>
    </row>
    <row r="22" spans="1:10" ht="16.5" thickTop="1" x14ac:dyDescent="0.25">
      <c r="A22" s="9"/>
      <c r="B22" s="18"/>
      <c r="I22" s="123"/>
    </row>
    <row r="23" spans="1:10" x14ac:dyDescent="0.2">
      <c r="A23" s="9"/>
    </row>
    <row r="24" spans="1:10" ht="15" customHeight="1" x14ac:dyDescent="0.2">
      <c r="A24" s="265" t="s">
        <v>191</v>
      </c>
      <c r="B24" s="265"/>
      <c r="C24" s="265"/>
      <c r="D24" s="265"/>
      <c r="E24" s="265"/>
      <c r="F24" s="265"/>
      <c r="G24" s="265"/>
      <c r="H24" s="265"/>
      <c r="I24" s="265"/>
    </row>
    <row r="25" spans="1:10" x14ac:dyDescent="0.2">
      <c r="A25" s="265"/>
      <c r="B25" s="265"/>
      <c r="C25" s="265"/>
      <c r="D25" s="265"/>
      <c r="E25" s="265"/>
      <c r="F25" s="265"/>
      <c r="G25" s="265"/>
      <c r="H25" s="265"/>
      <c r="I25" s="265"/>
    </row>
    <row r="26" spans="1:10" x14ac:dyDescent="0.2">
      <c r="A26" s="265"/>
      <c r="B26" s="265"/>
      <c r="C26" s="265"/>
      <c r="D26" s="265"/>
      <c r="E26" s="265"/>
      <c r="F26" s="265"/>
      <c r="G26" s="265"/>
      <c r="H26" s="265"/>
      <c r="I26" s="265"/>
    </row>
    <row r="27" spans="1:10" hidden="1" x14ac:dyDescent="0.2">
      <c r="A27" s="45"/>
      <c r="B27" s="45"/>
      <c r="C27" s="45"/>
      <c r="D27" s="45"/>
      <c r="E27" s="45"/>
      <c r="F27" s="45"/>
      <c r="G27" s="45"/>
      <c r="H27" s="45"/>
      <c r="I27" s="45"/>
    </row>
    <row r="28" spans="1:10" ht="15.75" hidden="1" x14ac:dyDescent="0.25">
      <c r="A28" s="16" t="s">
        <v>124</v>
      </c>
    </row>
    <row r="29" spans="1:10" ht="15.75" hidden="1" x14ac:dyDescent="0.25">
      <c r="A29" s="16"/>
    </row>
    <row r="30" spans="1:10" ht="19.5" hidden="1" customHeight="1" x14ac:dyDescent="0.2">
      <c r="A30" s="248" t="s">
        <v>123</v>
      </c>
      <c r="B30" s="248"/>
      <c r="C30" s="248"/>
      <c r="D30" s="248"/>
      <c r="E30" s="248"/>
      <c r="F30" s="248"/>
      <c r="G30" s="248"/>
      <c r="H30" s="248"/>
      <c r="I30" s="248"/>
      <c r="J30" s="248"/>
    </row>
    <row r="31" spans="1:10" ht="19.5" hidden="1" customHeight="1" x14ac:dyDescent="0.2">
      <c r="A31" s="248"/>
      <c r="B31" s="248"/>
      <c r="C31" s="248"/>
      <c r="D31" s="248"/>
      <c r="E31" s="248"/>
      <c r="F31" s="248"/>
      <c r="G31" s="248"/>
      <c r="H31" s="248"/>
      <c r="I31" s="248"/>
      <c r="J31" s="248"/>
    </row>
    <row r="32" spans="1:10" ht="19.5" hidden="1" customHeight="1" x14ac:dyDescent="0.2">
      <c r="A32" s="248"/>
      <c r="B32" s="248"/>
      <c r="C32" s="248"/>
      <c r="D32" s="248"/>
      <c r="E32" s="248"/>
      <c r="F32" s="248"/>
      <c r="G32" s="248"/>
      <c r="H32" s="248"/>
      <c r="I32" s="248"/>
      <c r="J32" s="248"/>
    </row>
    <row r="33" spans="1:10" ht="19.5" hidden="1" customHeight="1" x14ac:dyDescent="0.2">
      <c r="A33" s="248"/>
      <c r="B33" s="248"/>
      <c r="C33" s="248"/>
      <c r="D33" s="248"/>
      <c r="E33" s="248"/>
      <c r="F33" s="248"/>
      <c r="G33" s="248"/>
      <c r="H33" s="248"/>
      <c r="I33" s="248"/>
      <c r="J33" s="248"/>
    </row>
    <row r="34" spans="1:10" ht="19.5" hidden="1" customHeight="1" x14ac:dyDescent="0.2">
      <c r="A34" s="248"/>
      <c r="B34" s="248"/>
      <c r="C34" s="248"/>
      <c r="D34" s="248"/>
      <c r="E34" s="248"/>
      <c r="F34" s="248"/>
      <c r="G34" s="248"/>
      <c r="H34" s="248"/>
      <c r="I34" s="248"/>
      <c r="J34" s="248"/>
    </row>
    <row r="35" spans="1:10" hidden="1" x14ac:dyDescent="0.2"/>
    <row r="36" spans="1:10" ht="18.75" hidden="1" customHeight="1" x14ac:dyDescent="0.2">
      <c r="A36" s="248" t="s">
        <v>121</v>
      </c>
      <c r="B36" s="248"/>
      <c r="C36" s="248"/>
      <c r="D36" s="248"/>
      <c r="E36" s="248"/>
      <c r="F36" s="248"/>
      <c r="G36" s="248"/>
      <c r="H36" s="248"/>
      <c r="I36" s="248"/>
      <c r="J36" s="248"/>
    </row>
    <row r="37" spans="1:10" ht="18.75" hidden="1" customHeight="1" x14ac:dyDescent="0.2">
      <c r="A37" s="248"/>
      <c r="B37" s="248"/>
      <c r="C37" s="248"/>
      <c r="D37" s="248"/>
      <c r="E37" s="248"/>
      <c r="F37" s="248"/>
      <c r="G37" s="248"/>
      <c r="H37" s="248"/>
      <c r="I37" s="248"/>
      <c r="J37" s="248"/>
    </row>
    <row r="38" spans="1:10" ht="18.75" hidden="1" customHeight="1" x14ac:dyDescent="0.2">
      <c r="A38" s="248"/>
      <c r="B38" s="248"/>
      <c r="C38" s="248"/>
      <c r="D38" s="248"/>
      <c r="E38" s="248"/>
      <c r="F38" s="248"/>
      <c r="G38" s="248"/>
      <c r="H38" s="248"/>
      <c r="I38" s="248"/>
      <c r="J38" s="248"/>
    </row>
    <row r="39" spans="1:10" ht="18.75" hidden="1" customHeight="1" x14ac:dyDescent="0.2">
      <c r="A39" s="248"/>
      <c r="B39" s="248"/>
      <c r="C39" s="248"/>
      <c r="D39" s="248"/>
      <c r="E39" s="248"/>
      <c r="F39" s="248"/>
      <c r="G39" s="248"/>
      <c r="H39" s="248"/>
      <c r="I39" s="248"/>
      <c r="J39" s="248"/>
    </row>
    <row r="40" spans="1:10" ht="18.75" hidden="1" customHeight="1" x14ac:dyDescent="0.2">
      <c r="A40" s="248"/>
      <c r="B40" s="248"/>
      <c r="C40" s="248"/>
      <c r="D40" s="248"/>
      <c r="E40" s="248"/>
      <c r="F40" s="248"/>
      <c r="G40" s="248"/>
      <c r="H40" s="248"/>
      <c r="I40" s="248"/>
      <c r="J40" s="248"/>
    </row>
    <row r="41" spans="1:10" ht="18.75" hidden="1" customHeight="1" x14ac:dyDescent="0.2">
      <c r="A41" s="248"/>
      <c r="B41" s="248"/>
      <c r="C41" s="248"/>
      <c r="D41" s="248"/>
      <c r="E41" s="248"/>
      <c r="F41" s="248"/>
      <c r="G41" s="248"/>
      <c r="H41" s="248"/>
      <c r="I41" s="248"/>
      <c r="J41" s="248"/>
    </row>
    <row r="42" spans="1:10" ht="21.75" hidden="1" customHeight="1" x14ac:dyDescent="0.2">
      <c r="A42" s="248"/>
      <c r="B42" s="248"/>
      <c r="C42" s="248"/>
      <c r="D42" s="248"/>
      <c r="E42" s="248"/>
      <c r="F42" s="248"/>
      <c r="G42" s="248"/>
      <c r="H42" s="248"/>
      <c r="I42" s="248"/>
      <c r="J42" s="248"/>
    </row>
    <row r="43" spans="1:10" hidden="1" x14ac:dyDescent="0.2">
      <c r="A43" s="248" t="s">
        <v>122</v>
      </c>
      <c r="B43" s="248"/>
      <c r="C43" s="248"/>
      <c r="D43" s="248"/>
      <c r="E43" s="248"/>
      <c r="F43" s="248"/>
      <c r="G43" s="248"/>
      <c r="H43" s="248"/>
      <c r="I43" s="248"/>
      <c r="J43" s="248"/>
    </row>
    <row r="44" spans="1:10" hidden="1" x14ac:dyDescent="0.2">
      <c r="A44" s="248"/>
      <c r="B44" s="248"/>
      <c r="C44" s="248"/>
      <c r="D44" s="248"/>
      <c r="E44" s="248"/>
      <c r="F44" s="248"/>
      <c r="G44" s="248"/>
      <c r="H44" s="248"/>
      <c r="I44" s="248"/>
      <c r="J44" s="248"/>
    </row>
    <row r="45" spans="1:10" hidden="1" x14ac:dyDescent="0.2">
      <c r="A45" s="248"/>
      <c r="B45" s="248"/>
      <c r="C45" s="248"/>
      <c r="D45" s="248"/>
      <c r="E45" s="248"/>
      <c r="F45" s="248"/>
      <c r="G45" s="248"/>
      <c r="H45" s="248"/>
      <c r="I45" s="248"/>
      <c r="J45" s="248"/>
    </row>
    <row r="46" spans="1:10" hidden="1" x14ac:dyDescent="0.2">
      <c r="A46" s="248"/>
      <c r="B46" s="248"/>
      <c r="C46" s="248"/>
      <c r="D46" s="248"/>
      <c r="E46" s="248"/>
      <c r="F46" s="248"/>
      <c r="G46" s="248"/>
      <c r="H46" s="248"/>
      <c r="I46" s="248"/>
      <c r="J46" s="248"/>
    </row>
    <row r="47" spans="1:10" hidden="1" x14ac:dyDescent="0.2">
      <c r="A47" s="248"/>
      <c r="B47" s="248"/>
      <c r="C47" s="248"/>
      <c r="D47" s="248"/>
      <c r="E47" s="248"/>
      <c r="F47" s="248"/>
      <c r="G47" s="248"/>
      <c r="H47" s="248"/>
      <c r="I47" s="248"/>
      <c r="J47" s="248"/>
    </row>
    <row r="48" spans="1:10" hidden="1" x14ac:dyDescent="0.2">
      <c r="A48" s="248"/>
      <c r="B48" s="248"/>
      <c r="C48" s="248"/>
      <c r="D48" s="248"/>
      <c r="E48" s="248"/>
      <c r="F48" s="248"/>
      <c r="G48" s="248"/>
      <c r="H48" s="248"/>
      <c r="I48" s="248"/>
      <c r="J48" s="248"/>
    </row>
    <row r="49" spans="1:10" hidden="1" x14ac:dyDescent="0.2">
      <c r="A49" s="248"/>
      <c r="B49" s="248"/>
      <c r="C49" s="248"/>
      <c r="D49" s="248"/>
      <c r="E49" s="248"/>
      <c r="F49" s="248"/>
      <c r="G49" s="248"/>
      <c r="H49" s="248"/>
      <c r="I49" s="248"/>
      <c r="J49" s="248"/>
    </row>
    <row r="50" spans="1:10" hidden="1" x14ac:dyDescent="0.2">
      <c r="A50" s="248"/>
      <c r="B50" s="248"/>
      <c r="C50" s="248"/>
      <c r="D50" s="248"/>
      <c r="E50" s="248"/>
      <c r="F50" s="248"/>
      <c r="G50" s="248"/>
      <c r="H50" s="248"/>
      <c r="I50" s="248"/>
      <c r="J50" s="248"/>
    </row>
    <row r="51" spans="1:10" hidden="1" x14ac:dyDescent="0.2">
      <c r="A51" s="248"/>
      <c r="B51" s="248"/>
      <c r="C51" s="248"/>
      <c r="D51" s="248"/>
      <c r="E51" s="248"/>
      <c r="F51" s="248"/>
      <c r="G51" s="248"/>
      <c r="H51" s="248"/>
      <c r="I51" s="248"/>
      <c r="J51" s="248"/>
    </row>
    <row r="52" spans="1:10" hidden="1" x14ac:dyDescent="0.2">
      <c r="A52" s="248"/>
      <c r="B52" s="248"/>
      <c r="C52" s="248"/>
      <c r="D52" s="248"/>
      <c r="E52" s="248"/>
      <c r="F52" s="248"/>
      <c r="G52" s="248"/>
      <c r="H52" s="248"/>
      <c r="I52" s="248"/>
      <c r="J52" s="248"/>
    </row>
    <row r="53" spans="1:10" hidden="1" x14ac:dyDescent="0.2">
      <c r="A53" s="248"/>
      <c r="B53" s="248"/>
      <c r="C53" s="248"/>
      <c r="D53" s="248"/>
      <c r="E53" s="248"/>
      <c r="F53" s="248"/>
      <c r="G53" s="248"/>
      <c r="H53" s="248"/>
      <c r="I53" s="248"/>
      <c r="J53" s="248"/>
    </row>
    <row r="54" spans="1:10" hidden="1" x14ac:dyDescent="0.2">
      <c r="A54" s="248"/>
      <c r="B54" s="248"/>
      <c r="C54" s="248"/>
      <c r="D54" s="248"/>
      <c r="E54" s="248"/>
      <c r="F54" s="248"/>
      <c r="G54" s="248"/>
      <c r="H54" s="248"/>
      <c r="I54" s="248"/>
      <c r="J54" s="248"/>
    </row>
    <row r="55" spans="1:10" hidden="1" x14ac:dyDescent="0.2">
      <c r="A55" s="248"/>
      <c r="B55" s="248"/>
      <c r="C55" s="248"/>
      <c r="D55" s="248"/>
      <c r="E55" s="248"/>
      <c r="F55" s="248"/>
      <c r="G55" s="248"/>
      <c r="H55" s="248"/>
      <c r="I55" s="248"/>
      <c r="J55" s="248"/>
    </row>
    <row r="56" spans="1:10" hidden="1" x14ac:dyDescent="0.2">
      <c r="A56" s="248"/>
      <c r="B56" s="248"/>
      <c r="C56" s="248"/>
      <c r="D56" s="248"/>
      <c r="E56" s="248"/>
      <c r="F56" s="248"/>
      <c r="G56" s="248"/>
      <c r="H56" s="248"/>
      <c r="I56" s="248"/>
      <c r="J56" s="248"/>
    </row>
    <row r="57" spans="1:10" hidden="1" x14ac:dyDescent="0.2"/>
  </sheetData>
  <mergeCells count="5">
    <mergeCell ref="E3:F3"/>
    <mergeCell ref="A24:I26"/>
    <mergeCell ref="A30:J34"/>
    <mergeCell ref="A36:J42"/>
    <mergeCell ref="A43:J56"/>
  </mergeCells>
  <pageMargins left="0.7" right="0.7" top="0.75" bottom="0.75" header="0.3" footer="0.3"/>
  <pageSetup scale="7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8CB98-B934-4749-BADB-690C8F7678E1}">
  <sheetPr>
    <pageSetUpPr fitToPage="1"/>
  </sheetPr>
  <dimension ref="A1:H61"/>
  <sheetViews>
    <sheetView zoomScale="85" zoomScaleNormal="85" workbookViewId="0">
      <selection activeCell="A11" sqref="A11:C60"/>
    </sheetView>
  </sheetViews>
  <sheetFormatPr defaultColWidth="9.77734375" defaultRowHeight="15" x14ac:dyDescent="0.2"/>
  <cols>
    <col min="1" max="2" width="9.77734375" style="10"/>
    <col min="3" max="3" width="13.5546875" style="10" customWidth="1"/>
    <col min="4" max="5" width="15.77734375" style="10" customWidth="1"/>
    <col min="6" max="7" width="14.77734375" style="10" customWidth="1"/>
    <col min="8" max="8" width="4.77734375" style="10" customWidth="1"/>
    <col min="9" max="16384" width="9.77734375" style="10"/>
  </cols>
  <sheetData>
    <row r="1" spans="1:8" ht="15" customHeight="1" x14ac:dyDescent="0.2">
      <c r="G1" s="182" t="s">
        <v>116</v>
      </c>
    </row>
    <row r="2" spans="1:8" ht="15" customHeight="1" x14ac:dyDescent="0.2">
      <c r="G2" s="9"/>
    </row>
    <row r="3" spans="1:8" ht="15" customHeight="1" x14ac:dyDescent="0.2"/>
    <row r="4" spans="1:8" ht="15" customHeight="1" x14ac:dyDescent="0.25">
      <c r="A4" s="271" t="str">
        <f>+'NLF 8'!E2</f>
        <v>NLF Example Fund 8</v>
      </c>
      <c r="B4" s="271"/>
      <c r="C4" s="271"/>
      <c r="D4" s="271"/>
      <c r="E4" s="271"/>
      <c r="F4" s="271"/>
      <c r="G4" s="271"/>
    </row>
    <row r="5" spans="1:8" ht="15" customHeight="1" x14ac:dyDescent="0.25">
      <c r="A5" s="270" t="s">
        <v>152</v>
      </c>
      <c r="B5" s="270"/>
      <c r="C5" s="270"/>
      <c r="D5" s="270"/>
      <c r="E5" s="270"/>
      <c r="F5" s="270"/>
      <c r="G5" s="270"/>
    </row>
    <row r="6" spans="1:8" ht="15" customHeight="1" x14ac:dyDescent="0.25">
      <c r="A6" s="270" t="str">
        <f>+'NLF 8'!E3</f>
        <v>Fund XXXX</v>
      </c>
      <c r="B6" s="270"/>
      <c r="C6" s="270"/>
      <c r="D6" s="270"/>
      <c r="E6" s="270"/>
      <c r="F6" s="270"/>
      <c r="G6" s="270"/>
    </row>
    <row r="7" spans="1:8" ht="15" customHeight="1" x14ac:dyDescent="0.2">
      <c r="C7" s="9"/>
    </row>
    <row r="8" spans="1:8" ht="15" customHeight="1" x14ac:dyDescent="0.2"/>
    <row r="9" spans="1:8" ht="15" customHeight="1" x14ac:dyDescent="0.2">
      <c r="D9" s="2" t="s">
        <v>28</v>
      </c>
      <c r="E9" s="2" t="s">
        <v>29</v>
      </c>
      <c r="F9" s="26" t="s">
        <v>29</v>
      </c>
      <c r="G9" s="27"/>
      <c r="H9" s="28"/>
    </row>
    <row r="10" spans="1:8" ht="15" customHeight="1" x14ac:dyDescent="0.2">
      <c r="D10" s="5" t="s">
        <v>30</v>
      </c>
      <c r="E10" s="5" t="s">
        <v>30</v>
      </c>
      <c r="F10" s="29" t="s">
        <v>30</v>
      </c>
      <c r="G10" s="30"/>
      <c r="H10" s="28"/>
    </row>
    <row r="11" spans="1:8" ht="15" customHeight="1" x14ac:dyDescent="0.25">
      <c r="A11" s="223" t="s">
        <v>31</v>
      </c>
      <c r="B11" s="89"/>
      <c r="C11" s="89"/>
      <c r="D11" s="31">
        <f>+E11-1</f>
        <v>2024</v>
      </c>
      <c r="E11" s="31">
        <f>+F11-1</f>
        <v>2025</v>
      </c>
      <c r="F11" s="32">
        <f>+TOC!D2</f>
        <v>2026</v>
      </c>
      <c r="G11" s="33"/>
      <c r="H11" s="28"/>
    </row>
    <row r="12" spans="1:8" ht="21" customHeight="1" x14ac:dyDescent="0.2">
      <c r="A12" s="220" t="s">
        <v>87</v>
      </c>
      <c r="B12" s="89"/>
      <c r="C12" s="89"/>
      <c r="D12" s="115">
        <v>0</v>
      </c>
      <c r="E12" s="116">
        <v>0</v>
      </c>
      <c r="F12" s="111"/>
      <c r="G12" s="118">
        <v>0</v>
      </c>
      <c r="H12" s="54"/>
    </row>
    <row r="13" spans="1:8" ht="21" customHeight="1" x14ac:dyDescent="0.2">
      <c r="A13" s="220" t="s">
        <v>67</v>
      </c>
      <c r="B13" s="89"/>
      <c r="C13" s="89"/>
      <c r="D13" s="115">
        <v>0</v>
      </c>
      <c r="E13" s="116">
        <v>0</v>
      </c>
      <c r="F13" s="111"/>
      <c r="G13" s="118">
        <v>0</v>
      </c>
      <c r="H13" s="54"/>
    </row>
    <row r="14" spans="1:8" ht="21" customHeight="1" x14ac:dyDescent="0.2">
      <c r="A14" s="220" t="s">
        <v>84</v>
      </c>
      <c r="B14" s="89"/>
      <c r="C14" s="89"/>
      <c r="D14" s="115">
        <v>0</v>
      </c>
      <c r="E14" s="116">
        <v>0</v>
      </c>
      <c r="F14" s="111"/>
      <c r="G14" s="118">
        <v>0</v>
      </c>
      <c r="H14" s="34"/>
    </row>
    <row r="15" spans="1:8" ht="20.25" customHeight="1" x14ac:dyDescent="0.2">
      <c r="A15" s="220" t="s">
        <v>88</v>
      </c>
      <c r="B15" s="89"/>
      <c r="C15" s="89"/>
      <c r="D15" s="115">
        <v>0</v>
      </c>
      <c r="E15" s="116">
        <v>0</v>
      </c>
      <c r="F15" s="111"/>
      <c r="G15" s="118">
        <v>0</v>
      </c>
      <c r="H15" s="34"/>
    </row>
    <row r="16" spans="1:8" ht="21" customHeight="1" x14ac:dyDescent="0.2">
      <c r="A16" s="220" t="s">
        <v>89</v>
      </c>
      <c r="B16" s="89"/>
      <c r="C16" s="89"/>
      <c r="D16" s="115">
        <v>0</v>
      </c>
      <c r="E16" s="116">
        <v>0</v>
      </c>
      <c r="F16" s="111"/>
      <c r="G16" s="118">
        <v>0</v>
      </c>
      <c r="H16" s="34"/>
    </row>
    <row r="17" spans="1:8" ht="20.25" customHeight="1" x14ac:dyDescent="0.2">
      <c r="A17" s="220" t="s">
        <v>136</v>
      </c>
      <c r="B17" s="89"/>
      <c r="C17" s="89"/>
      <c r="D17" s="115">
        <v>0</v>
      </c>
      <c r="E17" s="116">
        <v>0</v>
      </c>
      <c r="F17" s="111"/>
      <c r="G17" s="118">
        <v>0</v>
      </c>
      <c r="H17" s="34"/>
    </row>
    <row r="18" spans="1:8" ht="20.25" customHeight="1" x14ac:dyDescent="0.2">
      <c r="A18" s="220" t="s">
        <v>82</v>
      </c>
      <c r="B18" s="89"/>
      <c r="C18" s="89"/>
      <c r="D18" s="115">
        <v>0</v>
      </c>
      <c r="E18" s="116">
        <v>0</v>
      </c>
      <c r="F18" s="111"/>
      <c r="G18" s="118">
        <v>0</v>
      </c>
      <c r="H18" s="34"/>
    </row>
    <row r="19" spans="1:8" ht="20.25" customHeight="1" x14ac:dyDescent="0.2">
      <c r="A19" s="220" t="s">
        <v>58</v>
      </c>
      <c r="B19" s="89"/>
      <c r="C19" s="89"/>
      <c r="D19" s="115">
        <v>0</v>
      </c>
      <c r="E19" s="116">
        <v>0</v>
      </c>
      <c r="F19" s="111"/>
      <c r="G19" s="118">
        <v>0</v>
      </c>
      <c r="H19" s="34"/>
    </row>
    <row r="20" spans="1:8" ht="20.25" customHeight="1" x14ac:dyDescent="0.2">
      <c r="A20" s="220" t="s">
        <v>93</v>
      </c>
      <c r="B20" s="89"/>
      <c r="C20" s="89"/>
      <c r="D20" s="115">
        <v>0</v>
      </c>
      <c r="E20" s="116">
        <v>0</v>
      </c>
      <c r="F20" s="111"/>
      <c r="G20" s="118">
        <v>0</v>
      </c>
      <c r="H20" s="34"/>
    </row>
    <row r="21" spans="1:8" ht="21" customHeight="1" x14ac:dyDescent="0.2">
      <c r="A21" s="220"/>
      <c r="B21" s="89"/>
      <c r="C21" s="89"/>
      <c r="D21" s="115">
        <v>0</v>
      </c>
      <c r="E21" s="116">
        <v>0</v>
      </c>
      <c r="F21" s="111"/>
      <c r="G21" s="118">
        <v>0</v>
      </c>
      <c r="H21" s="34"/>
    </row>
    <row r="22" spans="1:8" ht="21" customHeight="1" x14ac:dyDescent="0.2">
      <c r="A22" s="220"/>
      <c r="B22" s="89"/>
      <c r="C22" s="89"/>
      <c r="D22" s="115">
        <v>0</v>
      </c>
      <c r="E22" s="116">
        <v>0</v>
      </c>
      <c r="F22" s="111"/>
      <c r="G22" s="118">
        <v>0</v>
      </c>
      <c r="H22" s="34"/>
    </row>
    <row r="23" spans="1:8" ht="21" customHeight="1" x14ac:dyDescent="0.2">
      <c r="A23" s="220"/>
      <c r="B23" s="89"/>
      <c r="C23" s="89"/>
      <c r="D23" s="115">
        <v>0</v>
      </c>
      <c r="E23" s="116">
        <v>0</v>
      </c>
      <c r="F23" s="111"/>
      <c r="G23" s="118">
        <v>0</v>
      </c>
      <c r="H23" s="34"/>
    </row>
    <row r="24" spans="1:8" ht="21" customHeight="1" x14ac:dyDescent="0.2">
      <c r="A24" s="220"/>
      <c r="B24" s="89"/>
      <c r="C24" s="89"/>
      <c r="D24" s="115">
        <v>0</v>
      </c>
      <c r="E24" s="116">
        <v>0</v>
      </c>
      <c r="F24" s="111"/>
      <c r="G24" s="118">
        <v>0</v>
      </c>
      <c r="H24" s="34"/>
    </row>
    <row r="25" spans="1:8" ht="20.25" customHeight="1" x14ac:dyDescent="0.2">
      <c r="A25" s="220"/>
      <c r="B25" s="89"/>
      <c r="C25" s="89"/>
      <c r="D25" s="115">
        <v>0</v>
      </c>
      <c r="E25" s="116">
        <v>0</v>
      </c>
      <c r="F25" s="111"/>
      <c r="G25" s="118">
        <v>0</v>
      </c>
      <c r="H25" s="34"/>
    </row>
    <row r="26" spans="1:8" ht="28.5" customHeight="1" x14ac:dyDescent="0.2">
      <c r="A26" s="220" t="s">
        <v>132</v>
      </c>
      <c r="B26" s="89"/>
      <c r="C26" s="89"/>
      <c r="D26" s="35">
        <f>SUM(D12:D25)</f>
        <v>0</v>
      </c>
      <c r="E26" s="35">
        <f>SUM(E12:E25)</f>
        <v>0</v>
      </c>
      <c r="F26" s="56"/>
      <c r="G26" s="207">
        <f>SUM(G12:G25)</f>
        <v>0</v>
      </c>
      <c r="H26" s="54"/>
    </row>
    <row r="27" spans="1:8" x14ac:dyDescent="0.2">
      <c r="A27" s="89"/>
      <c r="B27" s="89"/>
      <c r="C27" s="89"/>
      <c r="D27" s="1"/>
      <c r="E27" s="1"/>
      <c r="G27" s="1"/>
    </row>
    <row r="28" spans="1:8" x14ac:dyDescent="0.2">
      <c r="A28" s="89"/>
      <c r="B28" s="89"/>
      <c r="C28" s="89"/>
      <c r="D28" s="2" t="s">
        <v>28</v>
      </c>
      <c r="E28" s="2" t="s">
        <v>29</v>
      </c>
      <c r="F28" s="3"/>
      <c r="G28" s="213" t="s">
        <v>45</v>
      </c>
    </row>
    <row r="29" spans="1:8" ht="15.75" x14ac:dyDescent="0.25">
      <c r="A29" s="223"/>
      <c r="B29" s="89"/>
      <c r="C29" s="89"/>
      <c r="D29" s="5" t="s">
        <v>46</v>
      </c>
      <c r="E29" s="5" t="s">
        <v>46</v>
      </c>
      <c r="F29" s="6" t="s">
        <v>47</v>
      </c>
      <c r="G29" s="214" t="s">
        <v>48</v>
      </c>
    </row>
    <row r="30" spans="1:8" ht="20.25" customHeight="1" x14ac:dyDescent="0.25">
      <c r="A30" s="223" t="s">
        <v>49</v>
      </c>
      <c r="B30" s="89"/>
      <c r="C30" s="89"/>
      <c r="D30" s="5">
        <f>+D11</f>
        <v>2024</v>
      </c>
      <c r="E30" s="5">
        <f>+E11</f>
        <v>2025</v>
      </c>
      <c r="F30" s="8">
        <f>+F11</f>
        <v>2026</v>
      </c>
      <c r="G30" s="215">
        <f>+F11</f>
        <v>2026</v>
      </c>
    </row>
    <row r="31" spans="1:8" ht="20.25" customHeight="1" x14ac:dyDescent="0.2">
      <c r="A31" s="220" t="s">
        <v>70</v>
      </c>
      <c r="B31" s="89"/>
      <c r="C31" s="89"/>
      <c r="D31" s="109">
        <v>0</v>
      </c>
      <c r="E31" s="109">
        <v>0</v>
      </c>
      <c r="F31" s="110">
        <v>0</v>
      </c>
      <c r="G31" s="109">
        <v>0</v>
      </c>
      <c r="H31" s="28"/>
    </row>
    <row r="32" spans="1:8" ht="20.25" customHeight="1" x14ac:dyDescent="0.2">
      <c r="A32" s="220" t="s">
        <v>170</v>
      </c>
      <c r="B32" s="89"/>
      <c r="C32" s="89"/>
      <c r="D32" s="109">
        <v>0</v>
      </c>
      <c r="E32" s="109">
        <v>0</v>
      </c>
      <c r="F32" s="110">
        <v>0</v>
      </c>
      <c r="G32" s="109">
        <v>0</v>
      </c>
      <c r="H32" s="28"/>
    </row>
    <row r="33" spans="1:8" ht="20.25" customHeight="1" x14ac:dyDescent="0.2">
      <c r="A33" s="220" t="s">
        <v>176</v>
      </c>
      <c r="B33" s="89"/>
      <c r="C33" s="89"/>
      <c r="D33" s="109">
        <v>0</v>
      </c>
      <c r="E33" s="109">
        <v>0</v>
      </c>
      <c r="F33" s="110">
        <v>0</v>
      </c>
      <c r="G33" s="109">
        <v>0</v>
      </c>
      <c r="H33" s="28"/>
    </row>
    <row r="34" spans="1:8" ht="20.25" customHeight="1" x14ac:dyDescent="0.2">
      <c r="A34" s="220" t="s">
        <v>177</v>
      </c>
      <c r="B34" s="89"/>
      <c r="C34" s="89"/>
      <c r="D34" s="109">
        <v>0</v>
      </c>
      <c r="E34" s="109">
        <v>0</v>
      </c>
      <c r="F34" s="110">
        <v>0</v>
      </c>
      <c r="G34" s="109">
        <v>0</v>
      </c>
      <c r="H34" s="28"/>
    </row>
    <row r="35" spans="1:8" ht="20.25" customHeight="1" x14ac:dyDescent="0.2">
      <c r="A35" s="220"/>
      <c r="B35" s="89"/>
      <c r="C35" s="89"/>
      <c r="D35" s="109">
        <v>0</v>
      </c>
      <c r="E35" s="109">
        <v>0</v>
      </c>
      <c r="F35" s="110">
        <v>0</v>
      </c>
      <c r="G35" s="109">
        <v>0</v>
      </c>
      <c r="H35" s="28"/>
    </row>
    <row r="36" spans="1:8" ht="20.25" customHeight="1" x14ac:dyDescent="0.2">
      <c r="A36" s="220"/>
      <c r="B36" s="89"/>
      <c r="C36" s="89"/>
      <c r="D36" s="109">
        <v>0</v>
      </c>
      <c r="E36" s="109">
        <v>0</v>
      </c>
      <c r="F36" s="110">
        <v>0</v>
      </c>
      <c r="G36" s="109">
        <v>0</v>
      </c>
      <c r="H36" s="28"/>
    </row>
    <row r="37" spans="1:8" ht="20.25" customHeight="1" x14ac:dyDescent="0.2">
      <c r="A37" s="220"/>
      <c r="B37" s="89"/>
      <c r="C37" s="89"/>
      <c r="D37" s="109">
        <v>0</v>
      </c>
      <c r="E37" s="109">
        <v>0</v>
      </c>
      <c r="F37" s="110">
        <v>0</v>
      </c>
      <c r="G37" s="109">
        <v>0</v>
      </c>
      <c r="H37" s="28"/>
    </row>
    <row r="38" spans="1:8" ht="20.25" customHeight="1" x14ac:dyDescent="0.2">
      <c r="A38" s="220"/>
      <c r="B38" s="89"/>
      <c r="C38" s="89"/>
      <c r="D38" s="109">
        <v>0</v>
      </c>
      <c r="E38" s="109">
        <v>0</v>
      </c>
      <c r="F38" s="110">
        <v>0</v>
      </c>
      <c r="G38" s="109">
        <v>0</v>
      </c>
      <c r="H38" s="28"/>
    </row>
    <row r="39" spans="1:8" ht="20.25" customHeight="1" x14ac:dyDescent="0.2">
      <c r="A39" s="220"/>
      <c r="B39" s="89"/>
      <c r="C39" s="89"/>
      <c r="D39" s="109">
        <v>0</v>
      </c>
      <c r="E39" s="109">
        <v>0</v>
      </c>
      <c r="F39" s="110">
        <v>0</v>
      </c>
      <c r="G39" s="109">
        <v>0</v>
      </c>
      <c r="H39" s="28"/>
    </row>
    <row r="40" spans="1:8" ht="20.25" customHeight="1" x14ac:dyDescent="0.2">
      <c r="A40" s="220"/>
      <c r="B40" s="89"/>
      <c r="C40" s="89"/>
      <c r="D40" s="109">
        <v>0</v>
      </c>
      <c r="E40" s="109">
        <v>0</v>
      </c>
      <c r="F40" s="110">
        <v>0</v>
      </c>
      <c r="G40" s="109">
        <v>0</v>
      </c>
      <c r="H40" s="28"/>
    </row>
    <row r="41" spans="1:8" ht="20.25" customHeight="1" x14ac:dyDescent="0.2">
      <c r="A41" s="220"/>
      <c r="B41" s="89"/>
      <c r="C41" s="89"/>
      <c r="D41" s="109">
        <v>0</v>
      </c>
      <c r="E41" s="109">
        <v>0</v>
      </c>
      <c r="F41" s="110">
        <v>0</v>
      </c>
      <c r="G41" s="109">
        <v>0</v>
      </c>
      <c r="H41" s="28"/>
    </row>
    <row r="42" spans="1:8" ht="20.25" customHeight="1" x14ac:dyDescent="0.2">
      <c r="A42" s="220"/>
      <c r="B42" s="89"/>
      <c r="C42" s="89"/>
      <c r="D42" s="109">
        <v>0</v>
      </c>
      <c r="E42" s="109">
        <v>0</v>
      </c>
      <c r="F42" s="110">
        <v>0</v>
      </c>
      <c r="G42" s="109">
        <v>0</v>
      </c>
      <c r="H42" s="28"/>
    </row>
    <row r="43" spans="1:8" ht="20.25" customHeight="1" x14ac:dyDescent="0.2">
      <c r="A43" s="220"/>
      <c r="B43" s="89"/>
      <c r="C43" s="89"/>
      <c r="D43" s="109">
        <v>0</v>
      </c>
      <c r="E43" s="109">
        <v>0</v>
      </c>
      <c r="F43" s="110">
        <v>0</v>
      </c>
      <c r="G43" s="109">
        <v>0</v>
      </c>
      <c r="H43" s="28"/>
    </row>
    <row r="44" spans="1:8" ht="20.25" customHeight="1" x14ac:dyDescent="0.2">
      <c r="A44" s="220"/>
      <c r="B44" s="89"/>
      <c r="C44" s="89"/>
      <c r="D44" s="109">
        <v>0</v>
      </c>
      <c r="E44" s="109">
        <v>0</v>
      </c>
      <c r="F44" s="110">
        <v>0</v>
      </c>
      <c r="G44" s="109">
        <v>0</v>
      </c>
      <c r="H44" s="28"/>
    </row>
    <row r="45" spans="1:8" ht="21" customHeight="1" x14ac:dyDescent="0.2">
      <c r="A45" s="220"/>
      <c r="B45" s="89"/>
      <c r="C45" s="89"/>
      <c r="D45" s="109">
        <v>0</v>
      </c>
      <c r="E45" s="109">
        <v>0</v>
      </c>
      <c r="F45" s="110">
        <v>0</v>
      </c>
      <c r="G45" s="109">
        <v>0</v>
      </c>
      <c r="H45" s="28"/>
    </row>
    <row r="46" spans="1:8" ht="20.100000000000001" customHeight="1" x14ac:dyDescent="0.2">
      <c r="A46" s="220"/>
      <c r="B46" s="89"/>
      <c r="C46" s="89"/>
      <c r="D46" s="109">
        <v>0</v>
      </c>
      <c r="E46" s="109">
        <v>0</v>
      </c>
      <c r="F46" s="110">
        <v>0</v>
      </c>
      <c r="G46" s="109">
        <v>0</v>
      </c>
      <c r="H46" s="28"/>
    </row>
    <row r="47" spans="1:8" ht="20.25" customHeight="1" x14ac:dyDescent="0.2">
      <c r="A47" s="220"/>
      <c r="B47" s="89"/>
      <c r="C47" s="89"/>
      <c r="D47" s="109">
        <v>0</v>
      </c>
      <c r="E47" s="109">
        <v>0</v>
      </c>
      <c r="F47" s="110">
        <v>0</v>
      </c>
      <c r="G47" s="109">
        <v>0</v>
      </c>
      <c r="H47" s="28"/>
    </row>
    <row r="48" spans="1:8" ht="21" customHeight="1" x14ac:dyDescent="0.2">
      <c r="A48" s="220"/>
      <c r="B48" s="89"/>
      <c r="C48" s="89"/>
      <c r="D48" s="109">
        <v>0</v>
      </c>
      <c r="E48" s="109">
        <v>0</v>
      </c>
      <c r="F48" s="110">
        <v>0</v>
      </c>
      <c r="G48" s="109">
        <v>0</v>
      </c>
      <c r="H48" s="28"/>
    </row>
    <row r="49" spans="1:8" ht="21" customHeight="1" x14ac:dyDescent="0.2">
      <c r="A49" s="220"/>
      <c r="B49" s="89"/>
      <c r="C49" s="89"/>
      <c r="D49" s="109">
        <v>0</v>
      </c>
      <c r="E49" s="109">
        <v>0</v>
      </c>
      <c r="F49" s="110">
        <v>0</v>
      </c>
      <c r="G49" s="109">
        <v>0</v>
      </c>
      <c r="H49" s="28"/>
    </row>
    <row r="50" spans="1:8" ht="21" customHeight="1" x14ac:dyDescent="0.2">
      <c r="A50" s="220"/>
      <c r="B50" s="89"/>
      <c r="C50" s="89"/>
      <c r="D50" s="109">
        <v>0</v>
      </c>
      <c r="E50" s="109">
        <v>0</v>
      </c>
      <c r="F50" s="110">
        <v>0</v>
      </c>
      <c r="G50" s="109">
        <v>0</v>
      </c>
      <c r="H50" s="28"/>
    </row>
    <row r="51" spans="1:8" ht="21" customHeight="1" x14ac:dyDescent="0.2">
      <c r="A51" s="220"/>
      <c r="B51" s="89"/>
      <c r="C51" s="89"/>
      <c r="D51" s="109">
        <v>0</v>
      </c>
      <c r="E51" s="109">
        <v>0</v>
      </c>
      <c r="F51" s="110">
        <v>0</v>
      </c>
      <c r="G51" s="109">
        <v>0</v>
      </c>
      <c r="H51" s="28"/>
    </row>
    <row r="52" spans="1:8" ht="21" customHeight="1" x14ac:dyDescent="0.2">
      <c r="A52" s="220"/>
      <c r="B52" s="89"/>
      <c r="C52" s="89"/>
      <c r="D52" s="109">
        <v>0</v>
      </c>
      <c r="E52" s="109">
        <v>0</v>
      </c>
      <c r="F52" s="110">
        <v>0</v>
      </c>
      <c r="G52" s="109">
        <v>0</v>
      </c>
      <c r="H52" s="28"/>
    </row>
    <row r="53" spans="1:8" ht="21" customHeight="1" x14ac:dyDescent="0.2">
      <c r="A53" s="220"/>
      <c r="B53" s="89"/>
      <c r="C53" s="89"/>
      <c r="D53" s="109">
        <v>0</v>
      </c>
      <c r="E53" s="109">
        <v>0</v>
      </c>
      <c r="F53" s="110">
        <v>0</v>
      </c>
      <c r="G53" s="109">
        <v>0</v>
      </c>
      <c r="H53" s="28"/>
    </row>
    <row r="54" spans="1:8" ht="20.25" customHeight="1" x14ac:dyDescent="0.2">
      <c r="A54" s="220"/>
      <c r="B54" s="89"/>
      <c r="C54" s="89"/>
      <c r="D54" s="87">
        <v>0</v>
      </c>
      <c r="E54" s="87">
        <v>0</v>
      </c>
      <c r="F54" s="88">
        <v>0</v>
      </c>
      <c r="G54" s="200">
        <v>0</v>
      </c>
    </row>
    <row r="55" spans="1:8" ht="20.100000000000001" customHeight="1" x14ac:dyDescent="0.25">
      <c r="A55" s="223" t="s">
        <v>139</v>
      </c>
      <c r="B55" s="89"/>
      <c r="C55" s="89"/>
      <c r="D55" s="35">
        <f>SUM(D31:D54)</f>
        <v>0</v>
      </c>
      <c r="E55" s="35">
        <f>SUM(E31:E54)</f>
        <v>0</v>
      </c>
      <c r="F55" s="35">
        <f>SUM(F31:F54)</f>
        <v>0</v>
      </c>
      <c r="G55" s="191">
        <f>SUM(G31:G54)</f>
        <v>0</v>
      </c>
    </row>
    <row r="56" spans="1:8" ht="20.100000000000001" customHeight="1" x14ac:dyDescent="0.25">
      <c r="A56" s="223" t="s">
        <v>60</v>
      </c>
      <c r="B56" s="89"/>
      <c r="C56" s="89"/>
      <c r="D56" s="35">
        <f>D26-D55</f>
        <v>0</v>
      </c>
      <c r="E56" s="35">
        <f>E26-E55</f>
        <v>0</v>
      </c>
      <c r="F56" s="36">
        <f>G26-F55</f>
        <v>0</v>
      </c>
      <c r="G56" s="191">
        <f>G26-G55</f>
        <v>0</v>
      </c>
    </row>
    <row r="57" spans="1:8" ht="15.75" x14ac:dyDescent="0.25">
      <c r="A57" s="223" t="s">
        <v>61</v>
      </c>
      <c r="B57" s="89"/>
      <c r="C57" s="89"/>
      <c r="D57" s="87">
        <v>0</v>
      </c>
      <c r="E57" s="35">
        <f>+D60</f>
        <v>0</v>
      </c>
      <c r="F57" s="36">
        <f>+E60</f>
        <v>0</v>
      </c>
      <c r="G57" s="191">
        <f>+E60</f>
        <v>0</v>
      </c>
    </row>
    <row r="58" spans="1:8" ht="20.100000000000001" customHeight="1" x14ac:dyDescent="0.25">
      <c r="A58" s="223" t="s">
        <v>62</v>
      </c>
      <c r="B58" s="89"/>
      <c r="C58" s="89"/>
      <c r="D58" s="87">
        <v>0</v>
      </c>
      <c r="E58" s="87">
        <v>0</v>
      </c>
      <c r="F58" s="88">
        <v>0</v>
      </c>
      <c r="G58" s="192">
        <v>0</v>
      </c>
    </row>
    <row r="59" spans="1:8" ht="20.100000000000001" customHeight="1" x14ac:dyDescent="0.25">
      <c r="A59" s="223" t="s">
        <v>68</v>
      </c>
      <c r="B59" s="89"/>
      <c r="C59" s="89"/>
      <c r="D59" s="87">
        <v>0</v>
      </c>
      <c r="E59" s="87">
        <v>0</v>
      </c>
      <c r="F59" s="88">
        <v>0</v>
      </c>
      <c r="G59" s="192">
        <v>0</v>
      </c>
    </row>
    <row r="60" spans="1:8" ht="20.100000000000001" customHeight="1" x14ac:dyDescent="0.25">
      <c r="A60" s="223" t="s">
        <v>140</v>
      </c>
      <c r="B60" s="89"/>
      <c r="C60" s="89"/>
      <c r="D60" s="188">
        <f>D56+D57+D58-D59</f>
        <v>0</v>
      </c>
      <c r="E60" s="189">
        <f>E56+E57+E58-E59</f>
        <v>0</v>
      </c>
      <c r="F60" s="190">
        <f>F56+F57+F58-F59</f>
        <v>0</v>
      </c>
      <c r="G60" s="193">
        <f>G56+G57+G58-G59</f>
        <v>0</v>
      </c>
    </row>
    <row r="61" spans="1:8" ht="20.100000000000001" customHeight="1" x14ac:dyDescent="0.2"/>
  </sheetData>
  <mergeCells count="3">
    <mergeCell ref="A4:G4"/>
    <mergeCell ref="A5:G5"/>
    <mergeCell ref="A6:G6"/>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45AFBEFE8AC442AB985CF83D117936" ma:contentTypeVersion="15" ma:contentTypeDescription="Create a new document." ma:contentTypeScope="" ma:versionID="1def4ff70b189caaadb92999f8b880f0">
  <xsd:schema xmlns:xsd="http://www.w3.org/2001/XMLSchema" xmlns:xs="http://www.w3.org/2001/XMLSchema" xmlns:p="http://schemas.microsoft.com/office/2006/metadata/properties" xmlns:ns1="http://schemas.microsoft.com/sharepoint/v3" xmlns:ns3="c93f2af1-8809-44e3-9d31-6617431f6e50" xmlns:ns4="c24237a5-bdf5-420f-a2b1-cf3909c674e4" targetNamespace="http://schemas.microsoft.com/office/2006/metadata/properties" ma:root="true" ma:fieldsID="5b97bdca3b058d8ca946ae5ccf1bf777" ns1:_="" ns3:_="" ns4:_="">
    <xsd:import namespace="http://schemas.microsoft.com/sharepoint/v3"/>
    <xsd:import namespace="c93f2af1-8809-44e3-9d31-6617431f6e50"/>
    <xsd:import namespace="c24237a5-bdf5-420f-a2b1-cf3909c674e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3f2af1-8809-44e3-9d31-6617431f6e5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4237a5-bdf5-420f-a2b1-cf3909c674e4"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86EE-E14B-4F08-89DB-4D277EC2D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93f2af1-8809-44e3-9d31-6617431f6e50"/>
    <ds:schemaRef ds:uri="c24237a5-bdf5-420f-a2b1-cf3909c674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A57DDD-79E2-482E-90A3-A82DA3F7D196}">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c24237a5-bdf5-420f-a2b1-cf3909c674e4"/>
    <ds:schemaRef ds:uri="http://www.w3.org/XML/1998/namespace"/>
    <ds:schemaRef ds:uri="http://purl.org/dc/terms/"/>
    <ds:schemaRef ds:uri="c93f2af1-8809-44e3-9d31-6617431f6e50"/>
    <ds:schemaRef ds:uri="http://schemas.microsoft.com/sharepoint/v3"/>
    <ds:schemaRef ds:uri="http://purl.org/dc/dcmitype/"/>
  </ds:schemaRefs>
</ds:datastoreItem>
</file>

<file path=customXml/itemProps3.xml><?xml version="1.0" encoding="utf-8"?>
<ds:datastoreItem xmlns:ds="http://schemas.openxmlformats.org/officeDocument/2006/customXml" ds:itemID="{25ECCC5D-26CE-48F8-9116-D014410B25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93</vt:i4>
      </vt:variant>
    </vt:vector>
  </HeadingPairs>
  <TitlesOfParts>
    <vt:vector size="196" baseType="lpstr">
      <vt:lpstr>Budget Laws</vt:lpstr>
      <vt:lpstr>Budget File Tips</vt:lpstr>
      <vt:lpstr>Budget Report---&gt;</vt:lpstr>
      <vt:lpstr>Cover</vt:lpstr>
      <vt:lpstr>TOC</vt:lpstr>
      <vt:lpstr>Summary</vt:lpstr>
      <vt:lpstr>Budget Charts</vt:lpstr>
      <vt:lpstr>G 1</vt:lpstr>
      <vt:lpstr>GWKS 1</vt:lpstr>
      <vt:lpstr>GWKS 2</vt:lpstr>
      <vt:lpstr>GWKS 3</vt:lpstr>
      <vt:lpstr>GWKS 4</vt:lpstr>
      <vt:lpstr>GWKS 5</vt:lpstr>
      <vt:lpstr>Hwy 1</vt:lpstr>
      <vt:lpstr>Hwy 1 WKS</vt:lpstr>
      <vt:lpstr>Garbage 2</vt:lpstr>
      <vt:lpstr>Garbage 2 WKS </vt:lpstr>
      <vt:lpstr>Sewage System 3</vt:lpstr>
      <vt:lpstr>Sewage System 3 WKS</vt:lpstr>
      <vt:lpstr>Skating Rink 4</vt:lpstr>
      <vt:lpstr>Skating Rink 4 WKS</vt:lpstr>
      <vt:lpstr>Captial Project 5</vt:lpstr>
      <vt:lpstr>Captial Project 5 WKS</vt:lpstr>
      <vt:lpstr>SR 6</vt:lpstr>
      <vt:lpstr>SR6 WKS</vt:lpstr>
      <vt:lpstr>SR 7</vt:lpstr>
      <vt:lpstr>SR7 WKS</vt:lpstr>
      <vt:lpstr>SR 8</vt:lpstr>
      <vt:lpstr>SR8 WKS</vt:lpstr>
      <vt:lpstr>SR 9</vt:lpstr>
      <vt:lpstr>SR9 WKS</vt:lpstr>
      <vt:lpstr>SR 10</vt:lpstr>
      <vt:lpstr>SR10 WKS</vt:lpstr>
      <vt:lpstr>SR 11</vt:lpstr>
      <vt:lpstr>SR11 WKS</vt:lpstr>
      <vt:lpstr>SR 12</vt:lpstr>
      <vt:lpstr>SR12 WKS</vt:lpstr>
      <vt:lpstr>SR 13</vt:lpstr>
      <vt:lpstr>SR13 WKS</vt:lpstr>
      <vt:lpstr>SR 14</vt:lpstr>
      <vt:lpstr>SR14 WKS</vt:lpstr>
      <vt:lpstr>SR 15</vt:lpstr>
      <vt:lpstr>SR15 WKS</vt:lpstr>
      <vt:lpstr>DS 1</vt:lpstr>
      <vt:lpstr>DS1 WKS</vt:lpstr>
      <vt:lpstr>DS 2</vt:lpstr>
      <vt:lpstr>DS2 WKS</vt:lpstr>
      <vt:lpstr>DS 3</vt:lpstr>
      <vt:lpstr>DS3 WKS</vt:lpstr>
      <vt:lpstr>DS 4</vt:lpstr>
      <vt:lpstr>DS4 WKS</vt:lpstr>
      <vt:lpstr>DS 5</vt:lpstr>
      <vt:lpstr>DS5 WKS</vt:lpstr>
      <vt:lpstr>DS 6</vt:lpstr>
      <vt:lpstr>DS6 WKS</vt:lpstr>
      <vt:lpstr>DS 7</vt:lpstr>
      <vt:lpstr>DS7 WKS</vt:lpstr>
      <vt:lpstr>DS 8</vt:lpstr>
      <vt:lpstr>DS8 WKS</vt:lpstr>
      <vt:lpstr>DS 9</vt:lpstr>
      <vt:lpstr>DS9 WKS</vt:lpstr>
      <vt:lpstr>DS 10</vt:lpstr>
      <vt:lpstr>DS10 WKS</vt:lpstr>
      <vt:lpstr>OCL 1</vt:lpstr>
      <vt:lpstr>OCL1 WKS</vt:lpstr>
      <vt:lpstr>OCL 2</vt:lpstr>
      <vt:lpstr>OCL2 WKS</vt:lpstr>
      <vt:lpstr>OCL 3</vt:lpstr>
      <vt:lpstr>OCL3 WKS</vt:lpstr>
      <vt:lpstr>OCL 4</vt:lpstr>
      <vt:lpstr>OCL4 WKS</vt:lpstr>
      <vt:lpstr>OCL 5</vt:lpstr>
      <vt:lpstr>OCL5 WKS</vt:lpstr>
      <vt:lpstr>OCL 6</vt:lpstr>
      <vt:lpstr>OCL6 WKS</vt:lpstr>
      <vt:lpstr>OCL 7</vt:lpstr>
      <vt:lpstr>OCL7 WKS</vt:lpstr>
      <vt:lpstr>OCL 8</vt:lpstr>
      <vt:lpstr>OCL8 WKS</vt:lpstr>
      <vt:lpstr>OCL 9</vt:lpstr>
      <vt:lpstr>OCL9 WKS</vt:lpstr>
      <vt:lpstr>OCL 10</vt:lpstr>
      <vt:lpstr>OCL10 WKS</vt:lpstr>
      <vt:lpstr>NLF 1</vt:lpstr>
      <vt:lpstr>NLF1 WKS </vt:lpstr>
      <vt:lpstr>NLF 2</vt:lpstr>
      <vt:lpstr>NLF2 WKS</vt:lpstr>
      <vt:lpstr>NLF 3</vt:lpstr>
      <vt:lpstr>NLF3 WKS</vt:lpstr>
      <vt:lpstr>NLF 4</vt:lpstr>
      <vt:lpstr>NLF4 WKS</vt:lpstr>
      <vt:lpstr>NLF 5</vt:lpstr>
      <vt:lpstr>NLF5 WKS</vt:lpstr>
      <vt:lpstr>NLF 6</vt:lpstr>
      <vt:lpstr>NLF6 WKS</vt:lpstr>
      <vt:lpstr>NLF 7</vt:lpstr>
      <vt:lpstr>NLF7 WKS</vt:lpstr>
      <vt:lpstr>NLF 8</vt:lpstr>
      <vt:lpstr>NLF8 WKS</vt:lpstr>
      <vt:lpstr>NLF 9</vt:lpstr>
      <vt:lpstr>NLF9 WKS</vt:lpstr>
      <vt:lpstr>NLF 10</vt:lpstr>
      <vt:lpstr>NLF10 WKS</vt:lpstr>
      <vt:lpstr>'Budget Charts'!Print_Area</vt:lpstr>
      <vt:lpstr>'Budget Laws'!Print_Area</vt:lpstr>
      <vt:lpstr>'Captial Project 5'!Print_Area</vt:lpstr>
      <vt:lpstr>'Captial Project 5 WKS'!Print_Area</vt:lpstr>
      <vt:lpstr>Cover!Print_Area</vt:lpstr>
      <vt:lpstr>'DS 1'!Print_Area</vt:lpstr>
      <vt:lpstr>'DS 10'!Print_Area</vt:lpstr>
      <vt:lpstr>'DS 2'!Print_Area</vt:lpstr>
      <vt:lpstr>'DS 3'!Print_Area</vt:lpstr>
      <vt:lpstr>'DS 4'!Print_Area</vt:lpstr>
      <vt:lpstr>'DS 5'!Print_Area</vt:lpstr>
      <vt:lpstr>'DS 6'!Print_Area</vt:lpstr>
      <vt:lpstr>'DS 7'!Print_Area</vt:lpstr>
      <vt:lpstr>'DS 8'!Print_Area</vt:lpstr>
      <vt:lpstr>'DS 9'!Print_Area</vt:lpstr>
      <vt:lpstr>'DS1 WKS'!Print_Area</vt:lpstr>
      <vt:lpstr>'DS10 WKS'!Print_Area</vt:lpstr>
      <vt:lpstr>'DS4 WKS'!Print_Area</vt:lpstr>
      <vt:lpstr>'DS5 WKS'!Print_Area</vt:lpstr>
      <vt:lpstr>'DS6 WKS'!Print_Area</vt:lpstr>
      <vt:lpstr>'DS7 WKS'!Print_Area</vt:lpstr>
      <vt:lpstr>'DS8 WKS'!Print_Area</vt:lpstr>
      <vt:lpstr>'DS9 WKS'!Print_Area</vt:lpstr>
      <vt:lpstr>'G 1'!Print_Area</vt:lpstr>
      <vt:lpstr>'Garbage 2'!Print_Area</vt:lpstr>
      <vt:lpstr>'Garbage 2 WKS '!Print_Area</vt:lpstr>
      <vt:lpstr>'Hwy 1'!Print_Area</vt:lpstr>
      <vt:lpstr>'Hwy 1 WKS'!Print_Area</vt:lpstr>
      <vt:lpstr>'NLF 1'!Print_Area</vt:lpstr>
      <vt:lpstr>'NLF 10'!Print_Area</vt:lpstr>
      <vt:lpstr>'NLF 2'!Print_Area</vt:lpstr>
      <vt:lpstr>'NLF 3'!Print_Area</vt:lpstr>
      <vt:lpstr>'NLF 4'!Print_Area</vt:lpstr>
      <vt:lpstr>'NLF 5'!Print_Area</vt:lpstr>
      <vt:lpstr>'NLF 6'!Print_Area</vt:lpstr>
      <vt:lpstr>'NLF 7'!Print_Area</vt:lpstr>
      <vt:lpstr>'NLF 8'!Print_Area</vt:lpstr>
      <vt:lpstr>'NLF 9'!Print_Area</vt:lpstr>
      <vt:lpstr>'NLF1 WKS '!Print_Area</vt:lpstr>
      <vt:lpstr>'NLF10 WKS'!Print_Area</vt:lpstr>
      <vt:lpstr>'NLF2 WKS'!Print_Area</vt:lpstr>
      <vt:lpstr>'NLF3 WKS'!Print_Area</vt:lpstr>
      <vt:lpstr>'NLF4 WKS'!Print_Area</vt:lpstr>
      <vt:lpstr>'NLF5 WKS'!Print_Area</vt:lpstr>
      <vt:lpstr>'NLF6 WKS'!Print_Area</vt:lpstr>
      <vt:lpstr>'NLF7 WKS'!Print_Area</vt:lpstr>
      <vt:lpstr>'NLF8 WKS'!Print_Area</vt:lpstr>
      <vt:lpstr>'NLF9 WKS'!Print_Area</vt:lpstr>
      <vt:lpstr>'OCL 1'!Print_Area</vt:lpstr>
      <vt:lpstr>'OCL 10'!Print_Area</vt:lpstr>
      <vt:lpstr>'OCL 2'!Print_Area</vt:lpstr>
      <vt:lpstr>'OCL 3'!Print_Area</vt:lpstr>
      <vt:lpstr>'OCL 4'!Print_Area</vt:lpstr>
      <vt:lpstr>'OCL 5'!Print_Area</vt:lpstr>
      <vt:lpstr>'OCL 6'!Print_Area</vt:lpstr>
      <vt:lpstr>'OCL 7'!Print_Area</vt:lpstr>
      <vt:lpstr>'OCL 8'!Print_Area</vt:lpstr>
      <vt:lpstr>'OCL 9'!Print_Area</vt:lpstr>
      <vt:lpstr>'OCL1 WKS'!Print_Area</vt:lpstr>
      <vt:lpstr>'OCL10 WKS'!Print_Area</vt:lpstr>
      <vt:lpstr>'OCL2 WKS'!Print_Area</vt:lpstr>
      <vt:lpstr>'OCL3 WKS'!Print_Area</vt:lpstr>
      <vt:lpstr>'OCL4 WKS'!Print_Area</vt:lpstr>
      <vt:lpstr>'OCL5 WKS'!Print_Area</vt:lpstr>
      <vt:lpstr>'OCL6 WKS'!Print_Area</vt:lpstr>
      <vt:lpstr>'OCL7 WKS'!Print_Area</vt:lpstr>
      <vt:lpstr>'OCL8 WKS'!Print_Area</vt:lpstr>
      <vt:lpstr>'OCL9 WKS'!Print_Area</vt:lpstr>
      <vt:lpstr>'Sewage System 3'!Print_Area</vt:lpstr>
      <vt:lpstr>'Sewage System 3 WKS'!Print_Area</vt:lpstr>
      <vt:lpstr>'Skating Rink 4'!Print_Area</vt:lpstr>
      <vt:lpstr>'Skating Rink 4 WKS'!Print_Area</vt:lpstr>
      <vt:lpstr>'SR 10'!Print_Area</vt:lpstr>
      <vt:lpstr>'SR 11'!Print_Area</vt:lpstr>
      <vt:lpstr>'SR 12'!Print_Area</vt:lpstr>
      <vt:lpstr>'SR 13'!Print_Area</vt:lpstr>
      <vt:lpstr>'SR 14'!Print_Area</vt:lpstr>
      <vt:lpstr>'SR 15'!Print_Area</vt:lpstr>
      <vt:lpstr>'SR 6'!Print_Area</vt:lpstr>
      <vt:lpstr>'SR 7'!Print_Area</vt:lpstr>
      <vt:lpstr>'SR 8'!Print_Area</vt:lpstr>
      <vt:lpstr>'SR 9'!Print_Area</vt:lpstr>
      <vt:lpstr>'SR10 WKS'!Print_Area</vt:lpstr>
      <vt:lpstr>'SR11 WKS'!Print_Area</vt:lpstr>
      <vt:lpstr>'SR12 WKS'!Print_Area</vt:lpstr>
      <vt:lpstr>'SR13 WKS'!Print_Area</vt:lpstr>
      <vt:lpstr>'SR14 WKS'!Print_Area</vt:lpstr>
      <vt:lpstr>'SR15 WKS'!Print_Area</vt:lpstr>
      <vt:lpstr>'SR6 WKS'!Print_Area</vt:lpstr>
      <vt:lpstr>'SR7 WKS'!Print_Area</vt:lpstr>
      <vt:lpstr>'SR8 WKS'!Print_Area</vt:lpstr>
      <vt:lpstr>'SR9 WKS'!Print_Area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Allen Krogstad</dc:creator>
  <cp:lastModifiedBy>Mark Timbrook</cp:lastModifiedBy>
  <cp:lastPrinted>2025-09-07T15:24:35Z</cp:lastPrinted>
  <dcterms:created xsi:type="dcterms:W3CDTF">2009-08-05T17:10:15Z</dcterms:created>
  <dcterms:modified xsi:type="dcterms:W3CDTF">2025-09-07T17:43:45Z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0x010100BF45AFBEFE8AC442AB985CF83D117936</vt:lpwstr>
  </property>
</Properties>
</file>